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9320" windowHeight="7485" tabRatio="919"/>
  </bookViews>
  <sheets>
    <sheet name="Uygulama1" sheetId="4" r:id="rId1"/>
    <sheet name="Uygulama2" sheetId="7" r:id="rId2"/>
    <sheet name="Uygulama3" sheetId="8" r:id="rId3"/>
    <sheet name="Uygulama4" sheetId="6" r:id="rId4"/>
    <sheet name="Uygulama5" sheetId="10" r:id="rId5"/>
    <sheet name="Uygulama6" sheetId="12" r:id="rId6"/>
    <sheet name="Uygulama7" sheetId="13" r:id="rId7"/>
    <sheet name="Sayfa2" sheetId="17" r:id="rId8"/>
    <sheet name="Uygulama9" sheetId="15" r:id="rId9"/>
    <sheet name="Filtreleme verileri" sheetId="16" r:id="rId10"/>
    <sheet name="Sayfa3" sheetId="18" r:id="rId11"/>
  </sheets>
  <definedNames>
    <definedName name="_xlnm._FilterDatabase" localSheetId="9" hidden="1">'Filtreleme verileri'!$A$1:$H$99</definedName>
    <definedName name="_xlnm._FilterDatabase" localSheetId="8" hidden="1">Uygulama9!$A$1:$G$11</definedName>
  </definedNames>
  <calcPr calcId="144525"/>
</workbook>
</file>

<file path=xl/calcChain.xml><?xml version="1.0" encoding="utf-8"?>
<calcChain xmlns="http://schemas.openxmlformats.org/spreadsheetml/2006/main">
  <c r="D3" i="17" l="1"/>
  <c r="D4" i="17"/>
  <c r="D5" i="17"/>
  <c r="D6" i="17"/>
  <c r="D7" i="17"/>
  <c r="D8" i="17"/>
  <c r="D9" i="17"/>
  <c r="D10" i="17"/>
  <c r="D2" i="17"/>
  <c r="E3" i="17"/>
  <c r="E4" i="17"/>
  <c r="E5" i="17"/>
  <c r="E6" i="17"/>
  <c r="E7" i="17"/>
  <c r="E8" i="17"/>
  <c r="E9" i="17"/>
  <c r="E10" i="17"/>
  <c r="E11" i="17"/>
  <c r="E12" i="17"/>
  <c r="E2" i="17"/>
  <c r="A2" i="17"/>
  <c r="C3" i="17"/>
  <c r="C4" i="17"/>
  <c r="C5" i="17"/>
  <c r="C6" i="17"/>
  <c r="C7" i="17"/>
  <c r="C8" i="17"/>
  <c r="C9" i="17"/>
  <c r="C10" i="17"/>
  <c r="C2" i="17"/>
  <c r="A3" i="17"/>
  <c r="A4" i="17"/>
  <c r="A5" i="17"/>
  <c r="A6" i="17"/>
  <c r="A7" i="17"/>
  <c r="A8" i="17"/>
  <c r="A9" i="17"/>
  <c r="A10" i="17"/>
  <c r="E2" i="13"/>
  <c r="D2" i="13"/>
  <c r="E3" i="13"/>
  <c r="E4" i="13"/>
  <c r="E5" i="13"/>
  <c r="E6" i="13"/>
  <c r="E7" i="13"/>
  <c r="E8" i="13"/>
  <c r="E9" i="13"/>
  <c r="E10" i="13"/>
  <c r="D3" i="13"/>
  <c r="D4" i="13"/>
  <c r="D5" i="13"/>
  <c r="D6" i="13"/>
  <c r="D7" i="13"/>
  <c r="D8" i="13"/>
  <c r="D9" i="13"/>
  <c r="D10" i="13"/>
  <c r="E12" i="12"/>
  <c r="E10" i="12"/>
  <c r="E13" i="12"/>
  <c r="B11" i="12"/>
  <c r="C11" i="12"/>
  <c r="D3" i="12"/>
  <c r="D4" i="12"/>
  <c r="D5" i="12"/>
  <c r="D6" i="12"/>
  <c r="D7" i="12"/>
  <c r="D8" i="12"/>
  <c r="D9" i="12"/>
  <c r="D10" i="12"/>
  <c r="D2" i="12"/>
  <c r="D2" i="4"/>
  <c r="H16" i="10" l="1"/>
  <c r="G4" i="10"/>
  <c r="H4" i="10" s="1"/>
  <c r="G5" i="10"/>
  <c r="G6" i="10"/>
  <c r="H6" i="10" s="1"/>
  <c r="G7" i="10"/>
  <c r="G8" i="10"/>
  <c r="G9" i="10"/>
  <c r="H9" i="10" s="1"/>
  <c r="G3" i="10"/>
  <c r="H3" i="10" s="1"/>
  <c r="H15" i="10"/>
  <c r="H14" i="10"/>
  <c r="H13" i="10"/>
  <c r="H12" i="10"/>
  <c r="H11" i="10"/>
  <c r="H5" i="10"/>
  <c r="H7" i="10"/>
  <c r="H8" i="10"/>
  <c r="F4" i="10"/>
  <c r="F5" i="10"/>
  <c r="F6" i="10"/>
  <c r="F7" i="10"/>
  <c r="F8" i="10"/>
  <c r="F9" i="10"/>
  <c r="F3" i="10"/>
  <c r="C4" i="6"/>
  <c r="C5" i="6"/>
  <c r="C6" i="6"/>
  <c r="C7" i="6"/>
  <c r="C8" i="6"/>
  <c r="C9" i="6"/>
  <c r="C3" i="6"/>
  <c r="C1" i="18"/>
  <c r="C5" i="18"/>
  <c r="C4" i="18"/>
  <c r="C3" i="18"/>
  <c r="C2" i="18"/>
  <c r="F3" i="7" l="1"/>
  <c r="F4" i="7"/>
  <c r="F5" i="7"/>
  <c r="F6" i="7"/>
  <c r="F7" i="7"/>
  <c r="F8" i="7"/>
  <c r="F2" i="7"/>
  <c r="E3" i="7"/>
  <c r="E2" i="7"/>
  <c r="E4" i="7"/>
  <c r="E5" i="7"/>
  <c r="E6" i="7"/>
  <c r="E7" i="7"/>
  <c r="E8" i="7"/>
  <c r="D3" i="7"/>
  <c r="D4" i="7"/>
  <c r="D5" i="7"/>
  <c r="D6" i="7"/>
  <c r="D7" i="7"/>
  <c r="D8" i="7"/>
  <c r="D2" i="7"/>
  <c r="E6" i="4"/>
  <c r="E10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J5" i="8" l="1"/>
  <c r="J6" i="8"/>
</calcChain>
</file>

<file path=xl/sharedStrings.xml><?xml version="1.0" encoding="utf-8"?>
<sst xmlns="http://schemas.openxmlformats.org/spreadsheetml/2006/main" count="507" uniqueCount="222">
  <si>
    <t>SORU</t>
  </si>
  <si>
    <t>AD SOYAD</t>
  </si>
  <si>
    <t>ARA SINAV</t>
  </si>
  <si>
    <t>FİNAL</t>
  </si>
  <si>
    <t>PUAN</t>
  </si>
  <si>
    <t>MAKSİMUM</t>
  </si>
  <si>
    <t>Başak TÜRKAN</t>
  </si>
  <si>
    <t>Ebru İŞMEN</t>
  </si>
  <si>
    <t>Aydın ATİK</t>
  </si>
  <si>
    <t>Erhan YAZGI</t>
  </si>
  <si>
    <t>MİNİMUM</t>
  </si>
  <si>
    <t>Özlem KOYUNCU</t>
  </si>
  <si>
    <t>Serkan GÜREL</t>
  </si>
  <si>
    <t>Emrah CENGİZ</t>
  </si>
  <si>
    <t>Serpil KARABULAK</t>
  </si>
  <si>
    <t>ORTALAMA</t>
  </si>
  <si>
    <t>Erkan DAKDEVİR</t>
  </si>
  <si>
    <t>Selim ÇETİNER</t>
  </si>
  <si>
    <t>Nuray YAMAK</t>
  </si>
  <si>
    <t>A. Ata DUMAN</t>
  </si>
  <si>
    <t>Ender DURMAZ</t>
  </si>
  <si>
    <t>Taner SEZER</t>
  </si>
  <si>
    <t>Nurşen YİĞİT</t>
  </si>
  <si>
    <t>a) Ara Sınav notunun %40'ı ve Final notunun %60'ını alarak puanlarını hesaplatınız.</t>
  </si>
  <si>
    <t>b)Puanlardan maksimum ve minimum olanları bulunuz.</t>
  </si>
  <si>
    <t>c)Alınan puanların ortalamasını bulunuz.</t>
  </si>
  <si>
    <t>STOK ÇİZELGESİ</t>
  </si>
  <si>
    <t>ÜRÜN</t>
  </si>
  <si>
    <t>ALIŞ FİYATI(USD)</t>
  </si>
  <si>
    <t>ALIŞ FİYATI (TL)</t>
  </si>
  <si>
    <t>STOK ADEDİ</t>
  </si>
  <si>
    <t>STOK TUTARI(TL)</t>
  </si>
  <si>
    <t>KDV ORANI</t>
  </si>
  <si>
    <t>KDV Dahil TUTAR (TL)</t>
  </si>
  <si>
    <t>ANA KART</t>
  </si>
  <si>
    <t>EKRAN KARTI</t>
  </si>
  <si>
    <t>SABİT DİSK</t>
  </si>
  <si>
    <t>EKRAN</t>
  </si>
  <si>
    <t>KASA</t>
  </si>
  <si>
    <t>KLAVYE</t>
  </si>
  <si>
    <t>FARE</t>
  </si>
  <si>
    <t>USD</t>
  </si>
  <si>
    <t>KDV DAHİL TOPLAM STOK TUTARI (USD)</t>
  </si>
  <si>
    <t>Başak GÜR</t>
  </si>
  <si>
    <t>Özlem ARI</t>
  </si>
  <si>
    <t>1)Yukarıdaki öğrencilerin ara sınavın %40'ı ve finalin %60'ını alarak puanlarını hesaplatın.</t>
  </si>
  <si>
    <t>2)'EĞER' fonksiyonu kullanarak geçme notunu 70 kabul ederek 'Geçti' - 'Kaldı' şeklinde yazdırın.</t>
  </si>
  <si>
    <t>Ad</t>
  </si>
  <si>
    <t>Soyad</t>
  </si>
  <si>
    <t>1. yazılı</t>
  </si>
  <si>
    <t>2. yazılı</t>
  </si>
  <si>
    <t>3. yazılı</t>
  </si>
  <si>
    <t>aritmetik
ortalama
(puan)</t>
  </si>
  <si>
    <t>Durumu</t>
  </si>
  <si>
    <t>Geçme notu=50</t>
  </si>
  <si>
    <t>Ayten</t>
  </si>
  <si>
    <t>Çiftçi</t>
  </si>
  <si>
    <r>
      <t>En yüksek</t>
    </r>
    <r>
      <rPr>
        <i/>
        <sz val="10"/>
        <rFont val="Arial Tur"/>
        <charset val="162"/>
      </rPr>
      <t xml:space="preserve"> puan</t>
    </r>
  </si>
  <si>
    <t>Cemre</t>
  </si>
  <si>
    <t>Gün</t>
  </si>
  <si>
    <t>En düşük puan</t>
  </si>
  <si>
    <t>Ali</t>
  </si>
  <si>
    <t>Yılmaz</t>
  </si>
  <si>
    <t>En yüksek yazılı notu</t>
  </si>
  <si>
    <t>Ilgın</t>
  </si>
  <si>
    <t>Akyol</t>
  </si>
  <si>
    <t>Kalanların sayısı</t>
  </si>
  <si>
    <t>Cem</t>
  </si>
  <si>
    <t>Torun</t>
  </si>
  <si>
    <t>Geçenlerin sayısı</t>
  </si>
  <si>
    <t>Mert</t>
  </si>
  <si>
    <t>İyisan</t>
  </si>
  <si>
    <t>Yazılılardan en yüksek ikinci not</t>
  </si>
  <si>
    <t>Seda</t>
  </si>
  <si>
    <t>Porsuk</t>
  </si>
  <si>
    <t>2. yazılıdan en düşük 3. puan</t>
  </si>
  <si>
    <t>Aydın</t>
  </si>
  <si>
    <t>Arı</t>
  </si>
  <si>
    <t>3. yazılıya girmeyenlerin sayısı</t>
  </si>
  <si>
    <t>Recep</t>
  </si>
  <si>
    <t>Yemen</t>
  </si>
  <si>
    <t>3. yazılıdan 15 alanların sayısı</t>
  </si>
  <si>
    <t>KİTAP SATIŞI VERİ TABLOSU</t>
  </si>
  <si>
    <t>AYLAR</t>
  </si>
  <si>
    <t>BİLGİSAYAR</t>
  </si>
  <si>
    <t>BİLGİSAYARLI
MUHASEBE</t>
  </si>
  <si>
    <t>GRAFİK 
ANİMASYON</t>
  </si>
  <si>
    <t>WEB 
TASARIM</t>
  </si>
  <si>
    <t>TOPLAM</t>
  </si>
  <si>
    <t>DURUMU</t>
  </si>
  <si>
    <t>OCAK</t>
  </si>
  <si>
    <t>ŞUBAT</t>
  </si>
  <si>
    <t>MART</t>
  </si>
  <si>
    <t>NİSAN</t>
  </si>
  <si>
    <t>MAYIS</t>
  </si>
  <si>
    <t>HAZİRAN</t>
  </si>
  <si>
    <t>TEMMUZ</t>
  </si>
  <si>
    <r>
      <t>SORU:</t>
    </r>
    <r>
      <rPr>
        <sz val="10"/>
        <rFont val="Arial Tur"/>
        <charset val="162"/>
      </rPr>
      <t>Ortalama Satışı 200 ve üzeri olanlarda 'SATIŞ İYİ', 200'ün altında olanlar için 'NORMAL' yazdırın.</t>
    </r>
  </si>
  <si>
    <t>AĞUSTOS</t>
  </si>
  <si>
    <t>WEB TASARIM SATIŞI 100'DEN AZ OLAN AY SAYISI</t>
  </si>
  <si>
    <t>BİLGİSAYAR KİTABINDAN EN FAZLA SATILAN KİTAP SAYISI</t>
  </si>
  <si>
    <t>NİSAN AYINDA EN FAZLA SATIŞ YAPAN KİTAP SAYISI</t>
  </si>
  <si>
    <t>HAZİRAN AYINDA 250'DEN FAZLA SATAN KİTAP İSMİ SAYISI</t>
  </si>
  <si>
    <t>WEB TASARIM KİTABI SATIŞI YAPILMAYAN AY SAYISI</t>
  </si>
  <si>
    <t>GELİR</t>
  </si>
  <si>
    <t>GİDER</t>
  </si>
  <si>
    <t>KAR</t>
  </si>
  <si>
    <t>EYLÜL</t>
  </si>
  <si>
    <t>1) Gelirlerin 15000'den fazla olduğu aylardaki kar toplamını bulunuz.</t>
  </si>
  <si>
    <t>ETOPLA fonksiyonu kullanarak gri işaretli hücrelere hesaplamaları yaptırınız.</t>
  </si>
  <si>
    <t>ADI</t>
  </si>
  <si>
    <t>SOYADI</t>
  </si>
  <si>
    <t>1.YÖNTEM</t>
  </si>
  <si>
    <t>2.YÖNTEM</t>
  </si>
  <si>
    <t>MUSTAFA</t>
  </si>
  <si>
    <t xml:space="preserve">SERT </t>
  </si>
  <si>
    <t>ERHAN</t>
  </si>
  <si>
    <t>BULUT</t>
  </si>
  <si>
    <t>FUNDA</t>
  </si>
  <si>
    <t>KURT</t>
  </si>
  <si>
    <t>ŞÜKRAN</t>
  </si>
  <si>
    <t>PAMUK</t>
  </si>
  <si>
    <t>ESMA</t>
  </si>
  <si>
    <t>GÖCEK</t>
  </si>
  <si>
    <t>SİNEM</t>
  </si>
  <si>
    <t>AKÇA</t>
  </si>
  <si>
    <t>HACER</t>
  </si>
  <si>
    <t>ZORLU</t>
  </si>
  <si>
    <t>RAMAZAN</t>
  </si>
  <si>
    <t>KONAK</t>
  </si>
  <si>
    <t>GAMZE</t>
  </si>
  <si>
    <t>DAL</t>
  </si>
  <si>
    <t>Adı Soyadı</t>
  </si>
  <si>
    <t>Cinsiyeti</t>
  </si>
  <si>
    <t>Kan Grubu</t>
  </si>
  <si>
    <t>Boy(cm)</t>
  </si>
  <si>
    <t>Ağırlık(kg)</t>
  </si>
  <si>
    <t>Yaş</t>
  </si>
  <si>
    <t>Kayıt Tarihi</t>
  </si>
  <si>
    <t>Listedeki Erkek Öğrenci Sayısı</t>
  </si>
  <si>
    <t>Mehmet Gök</t>
  </si>
  <si>
    <t>E</t>
  </si>
  <si>
    <t>A Rh+</t>
  </si>
  <si>
    <t>Listedeki Kız Öğrenci Sayısı</t>
  </si>
  <si>
    <t>Ayşe Akpınar</t>
  </si>
  <si>
    <t>K</t>
  </si>
  <si>
    <t>B Rh -</t>
  </si>
  <si>
    <t>AB Rh+ Kan Grubuna Sahip Öğrenci Sayısı</t>
  </si>
  <si>
    <t>Caner Kurt</t>
  </si>
  <si>
    <t>10 Yaşından Büyük Öğrencilerin Sayısı</t>
  </si>
  <si>
    <t>Cüneyt Bal</t>
  </si>
  <si>
    <t>AB Rh+</t>
  </si>
  <si>
    <t>Erkek Öğrencilerin Ağırlıkları Toplamı</t>
  </si>
  <si>
    <t>Gizem Tekin</t>
  </si>
  <si>
    <t>0 Rh+</t>
  </si>
  <si>
    <t>Boyu 160'tan Fazla Olanların Yaşları Toplamı</t>
  </si>
  <si>
    <t>Deniz Yılmaz</t>
  </si>
  <si>
    <t>Erkek Öğrencilerin Boy Ortalaması</t>
  </si>
  <si>
    <t>Aylin Akçay</t>
  </si>
  <si>
    <t>Kız Öğrencilerin Ağırlık Ortalaması</t>
  </si>
  <si>
    <t>Yasemin Gür</t>
  </si>
  <si>
    <t>0 Rh-</t>
  </si>
  <si>
    <t>Boyu 160 ile 170 dahil arasında olanların sayısı</t>
  </si>
  <si>
    <t>Yiğit Çelik</t>
  </si>
  <si>
    <t>Haziran ile Temmuz (2018) arasında kayıt olanların sayısı</t>
  </si>
  <si>
    <t>Dündar Aksel</t>
  </si>
  <si>
    <t>AB Rh-</t>
  </si>
  <si>
    <t>Yaşı 9 ile 12 arasındakilerin sayısı</t>
  </si>
  <si>
    <t>10 yaşından büyük olan erkek öğrenci sayısı</t>
  </si>
  <si>
    <t>Sınıfı</t>
  </si>
  <si>
    <t>Mine Boyu</t>
  </si>
  <si>
    <t>Baran Köymen</t>
  </si>
  <si>
    <t>Ümran Satır</t>
  </si>
  <si>
    <t>Ayşe Çelik</t>
  </si>
  <si>
    <t>Melih Kara</t>
  </si>
  <si>
    <t>Püren Kadir</t>
  </si>
  <si>
    <t xml:space="preserve">Işıl Fırat </t>
  </si>
  <si>
    <t>Neslihan Haluk</t>
  </si>
  <si>
    <t>B Rh+</t>
  </si>
  <si>
    <t>Umut Harun</t>
  </si>
  <si>
    <t>Murat Korkmaz</t>
  </si>
  <si>
    <t>Pelin Gür</t>
  </si>
  <si>
    <t>Sezen Günar</t>
  </si>
  <si>
    <t>Yahya Seziroğlu</t>
  </si>
  <si>
    <t>31.06.2019</t>
  </si>
  <si>
    <t>Sema Bayam</t>
  </si>
  <si>
    <t>Nermin Ak</t>
  </si>
  <si>
    <t>Can Gedik</t>
  </si>
  <si>
    <t>A Rh-</t>
  </si>
  <si>
    <t>Lale Deveci</t>
  </si>
  <si>
    <t>Taylan Nuri Turan</t>
  </si>
  <si>
    <t>Kübra Cankurtaran</t>
  </si>
  <si>
    <t>Korhan Çelik</t>
  </si>
  <si>
    <t>Ahmet Güney</t>
  </si>
  <si>
    <t>Bora Oran</t>
  </si>
  <si>
    <t>Damla Sezgin</t>
  </si>
  <si>
    <t>Funda Bolat</t>
  </si>
  <si>
    <t>Hamit Fırat</t>
  </si>
  <si>
    <t>Kadir Kara</t>
  </si>
  <si>
    <t>Melek Gölcü</t>
  </si>
  <si>
    <t>Şakir Polat</t>
  </si>
  <si>
    <t>Özge Yamak</t>
  </si>
  <si>
    <t>Mustafa Balcı</t>
  </si>
  <si>
    <t>Şermin Asya</t>
  </si>
  <si>
    <t>İsmail Can İnam</t>
  </si>
  <si>
    <t>Vildan Dereli</t>
  </si>
  <si>
    <t>Güney Cem</t>
  </si>
  <si>
    <t>Asya Güler</t>
  </si>
  <si>
    <t>Aleyna Canlı</t>
  </si>
  <si>
    <t>İbrahim Göçmen</t>
  </si>
  <si>
    <t>Ümit Boran</t>
  </si>
  <si>
    <t>Pelin Gürel</t>
  </si>
  <si>
    <t>Talat Görmez</t>
  </si>
  <si>
    <t>Jülide Geçmez</t>
  </si>
  <si>
    <t>Hakan Can Durmaz</t>
  </si>
  <si>
    <t>Yunus Emre İşlek</t>
  </si>
  <si>
    <t>Seçil Uçar</t>
  </si>
  <si>
    <t>Remzi Kundur</t>
  </si>
  <si>
    <t>sonuç (1.Yöntem)</t>
  </si>
  <si>
    <t>Sonuç (2.Yöntem)</t>
  </si>
  <si>
    <t>TOPLAM GRAFİK ANİMASYON VE BİLGİSAYAR KİTAP SAYISI</t>
  </si>
  <si>
    <t>2)Giderlerin 13000'den az olduğu aylardaki kar toplamını bulunuz.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</si>
</sst>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TL&quot;_-;\-* #,##0.00\ &quot;TL&quot;_-;_-* &quot;-&quot;??\ &quot;TL&quot;_-;_-@_-"/>
  </numFmts>
  <fonts count="29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 Tur"/>
      <charset val="162"/>
    </font>
    <font>
      <sz val="12"/>
      <name val="Arial"/>
      <family val="2"/>
    </font>
    <font>
      <b/>
      <u/>
      <sz val="12"/>
      <color indexed="12"/>
      <name val="Arial"/>
      <family val="2"/>
    </font>
    <font>
      <b/>
      <sz val="12"/>
      <color indexed="2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Tur"/>
      <charset val="162"/>
    </font>
    <font>
      <sz val="16"/>
      <name val="Arial Tur"/>
      <charset val="162"/>
    </font>
    <font>
      <sz val="14"/>
      <name val="Calibri"/>
      <family val="2"/>
      <charset val="162"/>
      <scheme val="minor"/>
    </font>
    <font>
      <b/>
      <sz val="10"/>
      <name val="Arial Tur"/>
      <charset val="162"/>
    </font>
    <font>
      <i/>
      <sz val="10"/>
      <name val="Arial Tur"/>
      <charset val="162"/>
    </font>
    <font>
      <b/>
      <sz val="14"/>
      <color rgb="FFFA7D00"/>
      <name val="Calibri"/>
      <family val="2"/>
      <charset val="162"/>
      <scheme val="minor"/>
    </font>
    <font>
      <b/>
      <u/>
      <sz val="10"/>
      <name val="Arial Tur"/>
      <charset val="162"/>
    </font>
    <font>
      <b/>
      <i/>
      <u/>
      <sz val="11"/>
      <color theme="1"/>
      <name val="Calibri"/>
      <family val="2"/>
      <charset val="162"/>
      <scheme val="minor"/>
    </font>
    <font>
      <sz val="14"/>
      <color rgb="FFFA7D00"/>
      <name val="Arial"/>
      <family val="2"/>
      <charset val="162"/>
    </font>
    <font>
      <sz val="12"/>
      <name val="Arial Tur"/>
      <charset val="162"/>
    </font>
    <font>
      <b/>
      <u/>
      <sz val="13"/>
      <color theme="3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Trellis">
        <fgColor theme="3" tint="0.599963377788628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rgb="FFFF80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  <xf numFmtId="0" fontId="6" fillId="4" borderId="2" applyNumberFormat="0" applyAlignment="0" applyProtection="0"/>
    <xf numFmtId="0" fontId="7" fillId="0" borderId="4" applyNumberFormat="0" applyFill="0" applyAlignment="0" applyProtection="0"/>
    <xf numFmtId="0" fontId="10" fillId="5" borderId="5" applyNumberFormat="0" applyFont="0" applyAlignment="0" applyProtection="0"/>
    <xf numFmtId="0" fontId="8" fillId="0" borderId="6" applyNumberFormat="0" applyFill="0" applyAlignment="0" applyProtection="0"/>
    <xf numFmtId="0" fontId="9" fillId="6" borderId="0" applyNumberFormat="0" applyBorder="0" applyAlignment="0" applyProtection="0"/>
    <xf numFmtId="0" fontId="1" fillId="0" borderId="0"/>
    <xf numFmtId="0" fontId="10" fillId="18" borderId="0" applyAlignment="0"/>
  </cellStyleXfs>
  <cellXfs count="88">
    <xf numFmtId="0" fontId="0" fillId="0" borderId="0" xfId="0"/>
    <xf numFmtId="0" fontId="14" fillId="7" borderId="7" xfId="0" applyFont="1" applyFill="1" applyBorder="1" applyAlignment="1">
      <alignment horizontal="center"/>
    </xf>
    <xf numFmtId="0" fontId="11" fillId="0" borderId="0" xfId="0" applyFont="1"/>
    <xf numFmtId="0" fontId="11" fillId="8" borderId="7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center"/>
    </xf>
    <xf numFmtId="0" fontId="11" fillId="8" borderId="7" xfId="0" applyFont="1" applyFill="1" applyBorder="1" applyAlignment="1" applyProtection="1">
      <alignment horizontal="center"/>
    </xf>
    <xf numFmtId="1" fontId="15" fillId="7" borderId="7" xfId="0" applyNumberFormat="1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 textRotation="90"/>
    </xf>
    <xf numFmtId="0" fontId="16" fillId="0" borderId="0" xfId="0" applyFont="1"/>
    <xf numFmtId="1" fontId="16" fillId="0" borderId="0" xfId="0" applyNumberFormat="1" applyFont="1"/>
    <xf numFmtId="0" fontId="16" fillId="0" borderId="0" xfId="0" applyFont="1" applyAlignment="1">
      <alignment horizontal="left"/>
    </xf>
    <xf numFmtId="0" fontId="11" fillId="8" borderId="7" xfId="1" applyNumberFormat="1" applyFont="1" applyFill="1" applyBorder="1" applyAlignment="1" applyProtection="1">
      <alignment horizontal="center"/>
    </xf>
    <xf numFmtId="0" fontId="19" fillId="0" borderId="7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/>
    <xf numFmtId="0" fontId="19" fillId="0" borderId="7" xfId="0" applyFont="1" applyBorder="1"/>
    <xf numFmtId="0" fontId="0" fillId="0" borderId="7" xfId="0" applyBorder="1" applyAlignment="1">
      <alignment horizontal="center"/>
    </xf>
    <xf numFmtId="0" fontId="0" fillId="10" borderId="7" xfId="0" applyFill="1" applyBorder="1"/>
    <xf numFmtId="1" fontId="0" fillId="10" borderId="7" xfId="0" applyNumberFormat="1" applyFill="1" applyBorder="1"/>
    <xf numFmtId="1" fontId="0" fillId="0" borderId="7" xfId="0" applyNumberFormat="1" applyBorder="1" applyAlignment="1">
      <alignment horizontal="center"/>
    </xf>
    <xf numFmtId="0" fontId="0" fillId="11" borderId="7" xfId="0" applyFill="1" applyBorder="1"/>
    <xf numFmtId="1" fontId="0" fillId="11" borderId="7" xfId="0" applyNumberFormat="1" applyFill="1" applyBorder="1"/>
    <xf numFmtId="0" fontId="0" fillId="12" borderId="7" xfId="0" applyFill="1" applyBorder="1"/>
    <xf numFmtId="0" fontId="0" fillId="7" borderId="7" xfId="0" applyFill="1" applyBorder="1"/>
    <xf numFmtId="1" fontId="5" fillId="4" borderId="3" xfId="6" applyNumberFormat="1" applyAlignment="1">
      <alignment horizontal="center"/>
    </xf>
    <xf numFmtId="0" fontId="0" fillId="13" borderId="7" xfId="0" applyFill="1" applyBorder="1"/>
    <xf numFmtId="0" fontId="0" fillId="14" borderId="7" xfId="0" applyFill="1" applyBorder="1"/>
    <xf numFmtId="0" fontId="5" fillId="4" borderId="3" xfId="6"/>
    <xf numFmtId="0" fontId="8" fillId="5" borderId="7" xfId="9" applyFont="1" applyBorder="1" applyAlignment="1">
      <alignment horizontal="center"/>
    </xf>
    <xf numFmtId="0" fontId="8" fillId="5" borderId="7" xfId="9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5" fillId="4" borderId="14" xfId="6" applyBorder="1"/>
    <xf numFmtId="0" fontId="23" fillId="5" borderId="6" xfId="10" applyFont="1" applyFill="1" applyAlignment="1">
      <alignment horizontal="center"/>
    </xf>
    <xf numFmtId="0" fontId="8" fillId="5" borderId="6" xfId="10" applyFill="1"/>
    <xf numFmtId="0" fontId="3" fillId="2" borderId="5" xfId="4" applyBorder="1" applyAlignment="1">
      <alignment horizontal="center"/>
    </xf>
    <xf numFmtId="0" fontId="10" fillId="5" borderId="5" xfId="9" applyFont="1" applyAlignment="1">
      <alignment horizontal="center"/>
    </xf>
    <xf numFmtId="0" fontId="4" fillId="3" borderId="2" xfId="5"/>
    <xf numFmtId="0" fontId="24" fillId="16" borderId="0" xfId="8" applyFont="1" applyFill="1" applyBorder="1"/>
    <xf numFmtId="0" fontId="25" fillId="17" borderId="7" xfId="0" applyFont="1" applyFill="1" applyBorder="1"/>
    <xf numFmtId="0" fontId="3" fillId="2" borderId="0" xfId="4"/>
    <xf numFmtId="0" fontId="26" fillId="5" borderId="1" xfId="3" applyFont="1" applyFill="1" applyAlignment="1">
      <alignment horizontal="center"/>
    </xf>
    <xf numFmtId="0" fontId="27" fillId="6" borderId="18" xfId="11" applyFont="1" applyBorder="1"/>
    <xf numFmtId="0" fontId="27" fillId="6" borderId="19" xfId="11" applyFont="1" applyBorder="1"/>
    <xf numFmtId="0" fontId="27" fillId="6" borderId="20" xfId="11" applyFont="1" applyBorder="1"/>
    <xf numFmtId="0" fontId="28" fillId="0" borderId="4" xfId="8" applyFont="1"/>
    <xf numFmtId="0" fontId="28" fillId="0" borderId="4" xfId="8" applyFont="1" applyAlignment="1">
      <alignment horizontal="center"/>
    </xf>
    <xf numFmtId="14" fontId="28" fillId="0" borderId="4" xfId="8" applyNumberFormat="1" applyFont="1" applyAlignment="1">
      <alignment horizontal="center"/>
    </xf>
    <xf numFmtId="0" fontId="27" fillId="6" borderId="8" xfId="11" applyFont="1" applyBorder="1"/>
    <xf numFmtId="0" fontId="27" fillId="6" borderId="9" xfId="11" applyFont="1" applyBorder="1"/>
    <xf numFmtId="0" fontId="27" fillId="6" borderId="10" xfId="11" applyFont="1" applyBorder="1"/>
    <xf numFmtId="0" fontId="27" fillId="6" borderId="21" xfId="11" applyFont="1" applyBorder="1"/>
    <xf numFmtId="0" fontId="27" fillId="6" borderId="22" xfId="11" applyFont="1" applyBorder="1"/>
    <xf numFmtId="0" fontId="27" fillId="6" borderId="7" xfId="11" applyFont="1" applyBorder="1"/>
    <xf numFmtId="0" fontId="28" fillId="0" borderId="4" xfId="8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3" borderId="15" xfId="5" applyBorder="1" applyAlignment="1">
      <alignment horizontal="left"/>
    </xf>
    <xf numFmtId="0" fontId="4" fillId="3" borderId="16" xfId="5" applyBorder="1" applyAlignment="1">
      <alignment horizontal="left"/>
    </xf>
    <xf numFmtId="0" fontId="4" fillId="3" borderId="17" xfId="5" applyBorder="1" applyAlignment="1">
      <alignment horizontal="left"/>
    </xf>
    <xf numFmtId="0" fontId="12" fillId="9" borderId="8" xfId="0" applyFont="1" applyFill="1" applyBorder="1" applyAlignment="1">
      <alignment horizontal="left"/>
    </xf>
    <xf numFmtId="0" fontId="12" fillId="9" borderId="9" xfId="0" applyFont="1" applyFill="1" applyBorder="1" applyAlignment="1">
      <alignment horizontal="left"/>
    </xf>
    <xf numFmtId="0" fontId="12" fillId="9" borderId="10" xfId="0" applyFont="1" applyFill="1" applyBorder="1" applyAlignment="1">
      <alignment horizontal="left"/>
    </xf>
    <xf numFmtId="0" fontId="13" fillId="9" borderId="8" xfId="0" applyFont="1" applyFill="1" applyBorder="1" applyAlignment="1">
      <alignment horizontal="left"/>
    </xf>
    <xf numFmtId="0" fontId="13" fillId="9" borderId="9" xfId="0" applyFont="1" applyFill="1" applyBorder="1" applyAlignment="1">
      <alignment horizontal="left"/>
    </xf>
    <xf numFmtId="0" fontId="13" fillId="9" borderId="10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/>
    </xf>
    <xf numFmtId="0" fontId="11" fillId="8" borderId="0" xfId="0" applyFont="1" applyFill="1" applyBorder="1" applyAlignment="1">
      <alignment horizontal="left"/>
    </xf>
    <xf numFmtId="9" fontId="17" fillId="0" borderId="0" xfId="2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3" xfId="0" applyBorder="1" applyAlignment="1">
      <alignment horizontal="right"/>
    </xf>
    <xf numFmtId="0" fontId="21" fillId="4" borderId="2" xfId="7" applyFont="1" applyAlignment="1">
      <alignment horizontal="center"/>
    </xf>
    <xf numFmtId="0" fontId="22" fillId="15" borderId="7" xfId="0" applyFont="1" applyFill="1" applyBorder="1" applyAlignment="1">
      <alignment wrapText="1"/>
    </xf>
    <xf numFmtId="0" fontId="22" fillId="15" borderId="7" xfId="0" applyFont="1" applyFill="1" applyBorder="1"/>
    <xf numFmtId="0" fontId="4" fillId="3" borderId="15" xfId="5" applyBorder="1" applyAlignment="1">
      <alignment horizontal="left"/>
    </xf>
    <xf numFmtId="0" fontId="4" fillId="3" borderId="16" xfId="5" applyBorder="1" applyAlignment="1">
      <alignment horizontal="left"/>
    </xf>
    <xf numFmtId="0" fontId="4" fillId="3" borderId="17" xfId="5" applyBorder="1" applyAlignment="1">
      <alignment horizontal="left"/>
    </xf>
    <xf numFmtId="0" fontId="3" fillId="19" borderId="5" xfId="4" applyFill="1" applyBorder="1" applyAlignment="1">
      <alignment horizontal="center"/>
    </xf>
    <xf numFmtId="0" fontId="10" fillId="20" borderId="5" xfId="9" applyFont="1" applyFill="1" applyAlignment="1">
      <alignment horizontal="center"/>
    </xf>
  </cellXfs>
  <cellStyles count="14">
    <cellStyle name="%60 - Vurgu6" xfId="11" builtinId="52"/>
    <cellStyle name="Bağlı Hücre" xfId="8" builtinId="24"/>
    <cellStyle name="Başlık 2" xfId="3" builtinId="17"/>
    <cellStyle name="Çıkış" xfId="6" builtinId="21"/>
    <cellStyle name="Giriş" xfId="5" builtinId="20"/>
    <cellStyle name="Hesaplama" xfId="7" builtinId="22"/>
    <cellStyle name="Kötü" xfId="4" builtinId="27"/>
    <cellStyle name="Normal" xfId="0" builtinId="0"/>
    <cellStyle name="Normal 2" xfId="12"/>
    <cellStyle name="Not" xfId="9" builtinId="10"/>
    <cellStyle name="ParaBirimi" xfId="1" builtinId="4"/>
    <cellStyle name="Stil 1" xfId="13"/>
    <cellStyle name="Toplam" xfId="10" builtinId="25"/>
    <cellStyle name="Yüzde" xfId="2" builtinId="5"/>
  </cellStyles>
  <dxfs count="1">
    <dxf>
      <fill>
        <patternFill patternType="gray125"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20" zoomScaleNormal="120" workbookViewId="0">
      <selection activeCell="B2" sqref="B2"/>
    </sheetView>
  </sheetViews>
  <sheetFormatPr defaultRowHeight="12.75" x14ac:dyDescent="0.2"/>
  <cols>
    <col min="1" max="1" width="22.42578125" customWidth="1"/>
    <col min="2" max="2" width="14.5703125" customWidth="1"/>
    <col min="3" max="3" width="12.140625" customWidth="1"/>
    <col min="4" max="4" width="12.5703125" customWidth="1"/>
    <col min="5" max="5" width="35" customWidth="1"/>
  </cols>
  <sheetData>
    <row r="1" spans="1:6" ht="15.7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2"/>
    </row>
    <row r="2" spans="1:6" ht="15.75" x14ac:dyDescent="0.25">
      <c r="A2" s="3" t="s">
        <v>6</v>
      </c>
      <c r="B2" s="4">
        <v>20</v>
      </c>
      <c r="C2" s="4">
        <v>75</v>
      </c>
      <c r="D2" s="5">
        <f>B2*40%+C2*60%</f>
        <v>53</v>
      </c>
      <c r="E2" s="6">
        <f>MAX(D2:D16)</f>
        <v>83.2</v>
      </c>
      <c r="F2" s="2"/>
    </row>
    <row r="3" spans="1:6" ht="15" x14ac:dyDescent="0.2">
      <c r="A3" s="3" t="s">
        <v>7</v>
      </c>
      <c r="B3" s="4">
        <v>30</v>
      </c>
      <c r="C3" s="4">
        <v>25</v>
      </c>
      <c r="D3" s="5">
        <f t="shared" ref="D3:D16" si="0">B3*40%+C3*60%</f>
        <v>27</v>
      </c>
      <c r="F3" s="2"/>
    </row>
    <row r="4" spans="1:6" ht="15" x14ac:dyDescent="0.2">
      <c r="A4" s="3" t="s">
        <v>8</v>
      </c>
      <c r="B4" s="4">
        <v>40</v>
      </c>
      <c r="C4" s="4">
        <v>60</v>
      </c>
      <c r="D4" s="5">
        <f t="shared" si="0"/>
        <v>52</v>
      </c>
      <c r="F4" s="2"/>
    </row>
    <row r="5" spans="1:6" ht="15.75" x14ac:dyDescent="0.25">
      <c r="A5" s="3" t="s">
        <v>9</v>
      </c>
      <c r="B5" s="4">
        <v>50</v>
      </c>
      <c r="C5" s="4">
        <v>35</v>
      </c>
      <c r="D5" s="5">
        <f t="shared" si="0"/>
        <v>41</v>
      </c>
      <c r="E5" s="1" t="s">
        <v>10</v>
      </c>
      <c r="F5" s="2"/>
    </row>
    <row r="6" spans="1:6" ht="15.75" x14ac:dyDescent="0.25">
      <c r="A6" s="3" t="s">
        <v>11</v>
      </c>
      <c r="B6" s="4">
        <v>60</v>
      </c>
      <c r="C6" s="4">
        <v>70</v>
      </c>
      <c r="D6" s="5">
        <f t="shared" si="0"/>
        <v>66</v>
      </c>
      <c r="E6" s="7">
        <f>MIN(D2:D16)</f>
        <v>16</v>
      </c>
      <c r="F6" s="2"/>
    </row>
    <row r="7" spans="1:6" ht="15" x14ac:dyDescent="0.2">
      <c r="A7" s="3" t="s">
        <v>12</v>
      </c>
      <c r="B7" s="4">
        <v>25</v>
      </c>
      <c r="C7" s="4">
        <v>10</v>
      </c>
      <c r="D7" s="5">
        <f t="shared" si="0"/>
        <v>16</v>
      </c>
      <c r="F7" s="2"/>
    </row>
    <row r="8" spans="1:6" ht="15" x14ac:dyDescent="0.2">
      <c r="A8" s="3" t="s">
        <v>13</v>
      </c>
      <c r="B8" s="4">
        <v>80</v>
      </c>
      <c r="C8" s="4">
        <v>52</v>
      </c>
      <c r="D8" s="5">
        <f t="shared" si="0"/>
        <v>63.2</v>
      </c>
      <c r="F8" s="2"/>
    </row>
    <row r="9" spans="1:6" ht="15.75" x14ac:dyDescent="0.25">
      <c r="A9" s="3" t="s">
        <v>14</v>
      </c>
      <c r="B9" s="4">
        <v>72</v>
      </c>
      <c r="C9" s="4">
        <v>50</v>
      </c>
      <c r="D9" s="5">
        <f t="shared" si="0"/>
        <v>58.8</v>
      </c>
      <c r="E9" s="1" t="s">
        <v>15</v>
      </c>
      <c r="F9" s="2"/>
    </row>
    <row r="10" spans="1:6" ht="15.75" x14ac:dyDescent="0.25">
      <c r="A10" s="3" t="s">
        <v>16</v>
      </c>
      <c r="B10" s="4">
        <v>98</v>
      </c>
      <c r="C10" s="4">
        <v>55</v>
      </c>
      <c r="D10" s="5">
        <f t="shared" si="0"/>
        <v>72.2</v>
      </c>
      <c r="E10" s="6">
        <f>AVERAGE(D2:D16)</f>
        <v>55.146666666666668</v>
      </c>
      <c r="F10" s="2"/>
    </row>
    <row r="11" spans="1:6" ht="15" x14ac:dyDescent="0.2">
      <c r="A11" s="3" t="s">
        <v>17</v>
      </c>
      <c r="B11" s="4">
        <v>12</v>
      </c>
      <c r="C11" s="4">
        <v>38</v>
      </c>
      <c r="D11" s="5">
        <f t="shared" si="0"/>
        <v>27.6</v>
      </c>
      <c r="F11" s="2"/>
    </row>
    <row r="12" spans="1:6" ht="15" x14ac:dyDescent="0.2">
      <c r="A12" s="3" t="s">
        <v>18</v>
      </c>
      <c r="B12" s="4">
        <v>32</v>
      </c>
      <c r="C12" s="4">
        <v>100</v>
      </c>
      <c r="D12" s="5">
        <f t="shared" si="0"/>
        <v>72.8</v>
      </c>
      <c r="F12" s="2"/>
    </row>
    <row r="13" spans="1:6" ht="15" x14ac:dyDescent="0.2">
      <c r="A13" s="3" t="s">
        <v>19</v>
      </c>
      <c r="B13" s="4">
        <v>40</v>
      </c>
      <c r="C13" s="4">
        <v>56</v>
      </c>
      <c r="D13" s="5">
        <f t="shared" si="0"/>
        <v>49.6</v>
      </c>
      <c r="F13" s="2"/>
    </row>
    <row r="14" spans="1:6" ht="15" x14ac:dyDescent="0.2">
      <c r="A14" s="3" t="s">
        <v>20</v>
      </c>
      <c r="B14" s="4">
        <v>50</v>
      </c>
      <c r="C14" s="4">
        <v>78</v>
      </c>
      <c r="D14" s="5">
        <f t="shared" si="0"/>
        <v>66.8</v>
      </c>
      <c r="F14" s="2"/>
    </row>
    <row r="15" spans="1:6" ht="15" x14ac:dyDescent="0.2">
      <c r="A15" s="3" t="s">
        <v>21</v>
      </c>
      <c r="B15" s="4">
        <v>60</v>
      </c>
      <c r="C15" s="4">
        <v>90</v>
      </c>
      <c r="D15" s="5">
        <f t="shared" si="0"/>
        <v>78</v>
      </c>
      <c r="F15" s="2"/>
    </row>
    <row r="16" spans="1:6" ht="15" x14ac:dyDescent="0.2">
      <c r="A16" s="3" t="s">
        <v>22</v>
      </c>
      <c r="B16" s="4">
        <v>88</v>
      </c>
      <c r="C16" s="4">
        <v>80</v>
      </c>
      <c r="D16" s="5">
        <f t="shared" si="0"/>
        <v>83.2</v>
      </c>
      <c r="F16" s="2"/>
    </row>
    <row r="17" spans="1:6" ht="15" x14ac:dyDescent="0.2">
      <c r="A17" s="2"/>
      <c r="B17" s="8"/>
      <c r="C17" s="8"/>
      <c r="D17" s="8"/>
      <c r="F17" s="2"/>
    </row>
    <row r="18" spans="1:6" ht="15.75" x14ac:dyDescent="0.25">
      <c r="A18" s="65" t="s">
        <v>0</v>
      </c>
      <c r="B18" s="66"/>
      <c r="C18" s="66"/>
      <c r="D18" s="66"/>
      <c r="E18" s="66"/>
      <c r="F18" s="67"/>
    </row>
    <row r="19" spans="1:6" ht="15.75" x14ac:dyDescent="0.25">
      <c r="A19" s="68" t="s">
        <v>23</v>
      </c>
      <c r="B19" s="69"/>
      <c r="C19" s="69"/>
      <c r="D19" s="69"/>
      <c r="E19" s="69"/>
      <c r="F19" s="70"/>
    </row>
    <row r="20" spans="1:6" ht="15.75" x14ac:dyDescent="0.25">
      <c r="A20" s="68" t="s">
        <v>24</v>
      </c>
      <c r="B20" s="69"/>
      <c r="C20" s="69"/>
      <c r="D20" s="69"/>
      <c r="E20" s="69"/>
      <c r="F20" s="70"/>
    </row>
    <row r="21" spans="1:6" ht="15.75" x14ac:dyDescent="0.25">
      <c r="A21" s="68" t="s">
        <v>25</v>
      </c>
      <c r="B21" s="69"/>
      <c r="C21" s="69"/>
      <c r="D21" s="69"/>
      <c r="E21" s="69"/>
      <c r="F21" s="70"/>
    </row>
    <row r="22" spans="1:6" ht="15" x14ac:dyDescent="0.2">
      <c r="A22" s="2"/>
      <c r="B22" s="8"/>
      <c r="C22" s="8"/>
      <c r="D22" s="8"/>
      <c r="E22" s="8"/>
      <c r="F22" s="2"/>
    </row>
  </sheetData>
  <mergeCells count="4">
    <mergeCell ref="A18:F18"/>
    <mergeCell ref="A19:F19"/>
    <mergeCell ref="A20:F20"/>
    <mergeCell ref="A21:F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L6" sqref="L6"/>
    </sheetView>
  </sheetViews>
  <sheetFormatPr defaultRowHeight="12.75" x14ac:dyDescent="0.2"/>
  <cols>
    <col min="1" max="1" width="17.5703125" customWidth="1"/>
    <col min="2" max="2" width="11.5703125" customWidth="1"/>
    <col min="3" max="3" width="12.5703125" customWidth="1"/>
    <col min="4" max="4" width="12.42578125" customWidth="1"/>
    <col min="5" max="5" width="14.7109375" customWidth="1"/>
    <col min="7" max="7" width="14.5703125" customWidth="1"/>
    <col min="8" max="8" width="12" customWidth="1"/>
  </cols>
  <sheetData>
    <row r="1" spans="1:8" ht="18" thickBot="1" x14ac:dyDescent="0.35">
      <c r="A1" s="47" t="s">
        <v>132</v>
      </c>
      <c r="B1" s="47" t="s">
        <v>133</v>
      </c>
      <c r="C1" s="47" t="s">
        <v>134</v>
      </c>
      <c r="D1" s="47" t="s">
        <v>135</v>
      </c>
      <c r="E1" s="47" t="s">
        <v>136</v>
      </c>
      <c r="F1" s="47" t="s">
        <v>137</v>
      </c>
      <c r="G1" s="47" t="s">
        <v>138</v>
      </c>
      <c r="H1" s="47" t="s">
        <v>169</v>
      </c>
    </row>
    <row r="2" spans="1:8" ht="16.5" thickTop="1" thickBot="1" x14ac:dyDescent="0.3">
      <c r="A2" s="51" t="s">
        <v>170</v>
      </c>
      <c r="B2" s="52" t="s">
        <v>145</v>
      </c>
      <c r="C2" s="52" t="s">
        <v>142</v>
      </c>
      <c r="D2" s="52">
        <v>158</v>
      </c>
      <c r="E2" s="52">
        <v>48</v>
      </c>
      <c r="F2" s="52">
        <v>8</v>
      </c>
      <c r="G2" s="53">
        <v>44017</v>
      </c>
      <c r="H2" s="60">
        <v>2</v>
      </c>
    </row>
    <row r="3" spans="1:8" ht="16.5" thickTop="1" thickBot="1" x14ac:dyDescent="0.3">
      <c r="A3" s="51" t="s">
        <v>171</v>
      </c>
      <c r="B3" s="52" t="s">
        <v>141</v>
      </c>
      <c r="C3" s="52" t="s">
        <v>166</v>
      </c>
      <c r="D3" s="52">
        <v>175</v>
      </c>
      <c r="E3" s="52">
        <v>53</v>
      </c>
      <c r="F3" s="52">
        <v>9</v>
      </c>
      <c r="G3" s="53">
        <v>43952</v>
      </c>
      <c r="H3" s="60">
        <v>3</v>
      </c>
    </row>
    <row r="4" spans="1:8" ht="16.5" thickTop="1" thickBot="1" x14ac:dyDescent="0.3">
      <c r="A4" s="51" t="s">
        <v>172</v>
      </c>
      <c r="B4" s="52" t="s">
        <v>145</v>
      </c>
      <c r="C4" s="52" t="s">
        <v>154</v>
      </c>
      <c r="D4" s="52">
        <v>170</v>
      </c>
      <c r="E4" s="52">
        <v>48</v>
      </c>
      <c r="F4" s="52">
        <v>12</v>
      </c>
      <c r="G4" s="53">
        <v>43919</v>
      </c>
      <c r="H4" s="60">
        <v>6</v>
      </c>
    </row>
    <row r="5" spans="1:8" ht="16.5" thickTop="1" thickBot="1" x14ac:dyDescent="0.3">
      <c r="A5" s="51" t="s">
        <v>173</v>
      </c>
      <c r="B5" s="52" t="s">
        <v>145</v>
      </c>
      <c r="C5" s="52" t="s">
        <v>161</v>
      </c>
      <c r="D5" s="52">
        <v>164</v>
      </c>
      <c r="E5" s="52">
        <v>55</v>
      </c>
      <c r="F5" s="52">
        <v>9</v>
      </c>
      <c r="G5" s="53">
        <v>44012</v>
      </c>
      <c r="H5" s="60">
        <v>3</v>
      </c>
    </row>
    <row r="6" spans="1:8" ht="16.5" thickTop="1" thickBot="1" x14ac:dyDescent="0.3">
      <c r="A6" s="51" t="s">
        <v>174</v>
      </c>
      <c r="B6" s="52" t="s">
        <v>141</v>
      </c>
      <c r="C6" s="52" t="s">
        <v>151</v>
      </c>
      <c r="D6" s="52">
        <v>158</v>
      </c>
      <c r="E6" s="52">
        <v>63</v>
      </c>
      <c r="F6" s="52">
        <v>10</v>
      </c>
      <c r="G6" s="53">
        <v>43677</v>
      </c>
      <c r="H6" s="60">
        <v>4</v>
      </c>
    </row>
    <row r="7" spans="1:8" ht="16.5" thickTop="1" thickBot="1" x14ac:dyDescent="0.3">
      <c r="A7" s="51" t="s">
        <v>175</v>
      </c>
      <c r="B7" s="52" t="s">
        <v>145</v>
      </c>
      <c r="C7" s="52" t="s">
        <v>142</v>
      </c>
      <c r="D7" s="52">
        <v>164</v>
      </c>
      <c r="E7" s="52">
        <v>52</v>
      </c>
      <c r="F7" s="52">
        <v>11</v>
      </c>
      <c r="G7" s="53">
        <v>44012</v>
      </c>
      <c r="H7" s="60">
        <v>5</v>
      </c>
    </row>
    <row r="8" spans="1:8" ht="16.5" thickTop="1" thickBot="1" x14ac:dyDescent="0.3">
      <c r="A8" s="51" t="s">
        <v>176</v>
      </c>
      <c r="B8" s="52" t="s">
        <v>145</v>
      </c>
      <c r="C8" s="52" t="s">
        <v>151</v>
      </c>
      <c r="D8" s="52">
        <v>158</v>
      </c>
      <c r="E8" s="52">
        <v>53</v>
      </c>
      <c r="F8" s="52">
        <v>10</v>
      </c>
      <c r="G8" s="53">
        <v>43677</v>
      </c>
      <c r="H8" s="60">
        <v>4</v>
      </c>
    </row>
    <row r="9" spans="1:8" ht="16.5" thickTop="1" thickBot="1" x14ac:dyDescent="0.3">
      <c r="A9" s="51" t="s">
        <v>171</v>
      </c>
      <c r="B9" s="52" t="s">
        <v>141</v>
      </c>
      <c r="C9" s="52" t="s">
        <v>151</v>
      </c>
      <c r="D9" s="52">
        <v>150</v>
      </c>
      <c r="E9" s="52">
        <v>59</v>
      </c>
      <c r="F9" s="52">
        <v>12</v>
      </c>
      <c r="G9" s="53">
        <v>44035</v>
      </c>
      <c r="H9" s="60">
        <v>6</v>
      </c>
    </row>
    <row r="10" spans="1:8" ht="16.5" thickTop="1" thickBot="1" x14ac:dyDescent="0.3">
      <c r="A10" s="51" t="s">
        <v>156</v>
      </c>
      <c r="B10" s="52" t="s">
        <v>141</v>
      </c>
      <c r="C10" s="52" t="s">
        <v>146</v>
      </c>
      <c r="D10" s="52">
        <v>149</v>
      </c>
      <c r="E10" s="52">
        <v>45</v>
      </c>
      <c r="F10" s="52">
        <v>14</v>
      </c>
      <c r="G10" s="53">
        <v>44012</v>
      </c>
      <c r="H10" s="60">
        <v>8</v>
      </c>
    </row>
    <row r="11" spans="1:8" ht="16.5" thickTop="1" thickBot="1" x14ac:dyDescent="0.3">
      <c r="A11" s="51" t="s">
        <v>177</v>
      </c>
      <c r="B11" s="52" t="s">
        <v>145</v>
      </c>
      <c r="C11" s="52" t="s">
        <v>178</v>
      </c>
      <c r="D11" s="52">
        <v>170</v>
      </c>
      <c r="E11" s="52">
        <v>55</v>
      </c>
      <c r="F11" s="52">
        <v>10</v>
      </c>
      <c r="G11" s="53">
        <v>43681</v>
      </c>
      <c r="H11" s="60">
        <v>4</v>
      </c>
    </row>
    <row r="12" spans="1:8" ht="16.5" thickTop="1" thickBot="1" x14ac:dyDescent="0.3">
      <c r="A12" s="51" t="s">
        <v>179</v>
      </c>
      <c r="B12" s="52" t="s">
        <v>141</v>
      </c>
      <c r="C12" s="52" t="s">
        <v>142</v>
      </c>
      <c r="D12" s="52">
        <v>148</v>
      </c>
      <c r="E12" s="52">
        <v>70</v>
      </c>
      <c r="F12" s="52">
        <v>13</v>
      </c>
      <c r="G12" s="53">
        <v>44017</v>
      </c>
      <c r="H12" s="60">
        <v>7</v>
      </c>
    </row>
    <row r="13" spans="1:8" ht="16.5" thickTop="1" thickBot="1" x14ac:dyDescent="0.3">
      <c r="A13" s="51" t="s">
        <v>163</v>
      </c>
      <c r="B13" s="52" t="s">
        <v>141</v>
      </c>
      <c r="C13" s="52" t="s">
        <v>142</v>
      </c>
      <c r="D13" s="52">
        <v>158</v>
      </c>
      <c r="E13" s="52">
        <v>45</v>
      </c>
      <c r="F13" s="52">
        <v>14</v>
      </c>
      <c r="G13" s="53">
        <v>44012</v>
      </c>
      <c r="H13" s="60">
        <v>8</v>
      </c>
    </row>
    <row r="14" spans="1:8" ht="16.5" thickTop="1" thickBot="1" x14ac:dyDescent="0.3">
      <c r="A14" s="51" t="s">
        <v>165</v>
      </c>
      <c r="B14" s="52" t="s">
        <v>141</v>
      </c>
      <c r="C14" s="52" t="s">
        <v>166</v>
      </c>
      <c r="D14" s="52">
        <v>170</v>
      </c>
      <c r="E14" s="52">
        <v>70</v>
      </c>
      <c r="F14" s="52">
        <v>12</v>
      </c>
      <c r="G14" s="53">
        <v>44017</v>
      </c>
      <c r="H14" s="60">
        <v>6</v>
      </c>
    </row>
    <row r="15" spans="1:8" ht="16.5" thickTop="1" thickBot="1" x14ac:dyDescent="0.3">
      <c r="A15" s="51" t="s">
        <v>148</v>
      </c>
      <c r="B15" s="52" t="s">
        <v>141</v>
      </c>
      <c r="C15" s="52" t="s">
        <v>166</v>
      </c>
      <c r="D15" s="52">
        <v>170</v>
      </c>
      <c r="E15" s="52">
        <v>63</v>
      </c>
      <c r="F15" s="52">
        <v>9</v>
      </c>
      <c r="G15" s="53">
        <v>43681</v>
      </c>
      <c r="H15" s="60">
        <v>3</v>
      </c>
    </row>
    <row r="16" spans="1:8" ht="16.5" thickTop="1" thickBot="1" x14ac:dyDescent="0.3">
      <c r="A16" s="51" t="s">
        <v>158</v>
      </c>
      <c r="B16" s="52" t="s">
        <v>145</v>
      </c>
      <c r="C16" s="52" t="s">
        <v>161</v>
      </c>
      <c r="D16" s="52">
        <v>148</v>
      </c>
      <c r="E16" s="52">
        <v>45</v>
      </c>
      <c r="F16" s="52">
        <v>10</v>
      </c>
      <c r="G16" s="53">
        <v>43677</v>
      </c>
      <c r="H16" s="60">
        <v>4</v>
      </c>
    </row>
    <row r="17" spans="1:8" ht="16.5" thickTop="1" thickBot="1" x14ac:dyDescent="0.3">
      <c r="A17" s="51" t="s">
        <v>144</v>
      </c>
      <c r="B17" s="52" t="s">
        <v>145</v>
      </c>
      <c r="C17" s="52" t="s">
        <v>166</v>
      </c>
      <c r="D17" s="52">
        <v>170</v>
      </c>
      <c r="E17" s="52">
        <v>56</v>
      </c>
      <c r="F17" s="52">
        <v>9</v>
      </c>
      <c r="G17" s="53">
        <v>43655</v>
      </c>
      <c r="H17" s="60">
        <v>3</v>
      </c>
    </row>
    <row r="18" spans="1:8" ht="16.5" thickTop="1" thickBot="1" x14ac:dyDescent="0.3">
      <c r="A18" s="51" t="s">
        <v>180</v>
      </c>
      <c r="B18" s="52" t="s">
        <v>141</v>
      </c>
      <c r="C18" s="52" t="s">
        <v>142</v>
      </c>
      <c r="D18" s="52">
        <v>162</v>
      </c>
      <c r="E18" s="52">
        <v>61</v>
      </c>
      <c r="F18" s="52">
        <v>9</v>
      </c>
      <c r="G18" s="53">
        <v>43677</v>
      </c>
      <c r="H18" s="60">
        <v>3</v>
      </c>
    </row>
    <row r="19" spans="1:8" ht="16.5" thickTop="1" thickBot="1" x14ac:dyDescent="0.3">
      <c r="A19" s="51" t="s">
        <v>181</v>
      </c>
      <c r="B19" s="52" t="s">
        <v>145</v>
      </c>
      <c r="C19" s="52" t="s">
        <v>142</v>
      </c>
      <c r="D19" s="52">
        <v>150</v>
      </c>
      <c r="E19" s="52">
        <v>51</v>
      </c>
      <c r="F19" s="52">
        <v>14</v>
      </c>
      <c r="G19" s="53">
        <v>43906</v>
      </c>
      <c r="H19" s="60">
        <v>8</v>
      </c>
    </row>
    <row r="20" spans="1:8" ht="16.5" thickTop="1" thickBot="1" x14ac:dyDescent="0.3">
      <c r="A20" s="51" t="s">
        <v>182</v>
      </c>
      <c r="B20" s="52" t="s">
        <v>145</v>
      </c>
      <c r="C20" s="52" t="s">
        <v>166</v>
      </c>
      <c r="D20" s="52">
        <v>170</v>
      </c>
      <c r="E20" s="52">
        <v>51</v>
      </c>
      <c r="F20" s="52">
        <v>10</v>
      </c>
      <c r="G20" s="53">
        <v>43952</v>
      </c>
      <c r="H20" s="60">
        <v>4</v>
      </c>
    </row>
    <row r="21" spans="1:8" ht="16.5" thickTop="1" thickBot="1" x14ac:dyDescent="0.3">
      <c r="A21" s="51" t="s">
        <v>183</v>
      </c>
      <c r="B21" s="52" t="s">
        <v>141</v>
      </c>
      <c r="C21" s="52" t="s">
        <v>142</v>
      </c>
      <c r="D21" s="52">
        <v>164</v>
      </c>
      <c r="E21" s="52">
        <v>48</v>
      </c>
      <c r="F21" s="52">
        <v>12</v>
      </c>
      <c r="G21" s="53" t="s">
        <v>184</v>
      </c>
      <c r="H21" s="60">
        <v>6</v>
      </c>
    </row>
    <row r="22" spans="1:8" ht="16.5" thickTop="1" thickBot="1" x14ac:dyDescent="0.3">
      <c r="A22" s="51" t="s">
        <v>185</v>
      </c>
      <c r="B22" s="52" t="s">
        <v>145</v>
      </c>
      <c r="C22" s="52" t="s">
        <v>142</v>
      </c>
      <c r="D22" s="52">
        <v>156</v>
      </c>
      <c r="E22" s="52">
        <v>56</v>
      </c>
      <c r="F22" s="52">
        <v>10</v>
      </c>
      <c r="G22" s="53">
        <v>43952</v>
      </c>
      <c r="H22" s="60">
        <v>4</v>
      </c>
    </row>
    <row r="23" spans="1:8" ht="16.5" thickTop="1" thickBot="1" x14ac:dyDescent="0.3">
      <c r="A23" s="51" t="s">
        <v>186</v>
      </c>
      <c r="B23" s="52" t="s">
        <v>145</v>
      </c>
      <c r="C23" s="52" t="s">
        <v>142</v>
      </c>
      <c r="D23" s="52">
        <v>170</v>
      </c>
      <c r="E23" s="52">
        <v>55</v>
      </c>
      <c r="F23" s="52">
        <v>9</v>
      </c>
      <c r="G23" s="53">
        <v>43999</v>
      </c>
      <c r="H23" s="60">
        <v>3</v>
      </c>
    </row>
    <row r="24" spans="1:8" ht="16.5" thickTop="1" thickBot="1" x14ac:dyDescent="0.3">
      <c r="A24" s="51" t="s">
        <v>160</v>
      </c>
      <c r="B24" s="52" t="s">
        <v>145</v>
      </c>
      <c r="C24" s="52" t="s">
        <v>178</v>
      </c>
      <c r="D24" s="52">
        <v>158</v>
      </c>
      <c r="E24" s="52">
        <v>53</v>
      </c>
      <c r="F24" s="52">
        <v>9</v>
      </c>
      <c r="G24" s="53">
        <v>43240</v>
      </c>
      <c r="H24" s="60">
        <v>3</v>
      </c>
    </row>
    <row r="25" spans="1:8" ht="16.5" thickTop="1" thickBot="1" x14ac:dyDescent="0.3">
      <c r="A25" s="51" t="s">
        <v>187</v>
      </c>
      <c r="B25" s="52" t="s">
        <v>141</v>
      </c>
      <c r="C25" s="52" t="s">
        <v>154</v>
      </c>
      <c r="D25" s="52">
        <v>149</v>
      </c>
      <c r="E25" s="52">
        <v>53</v>
      </c>
      <c r="F25" s="52">
        <v>11</v>
      </c>
      <c r="G25" s="53">
        <v>44012</v>
      </c>
      <c r="H25" s="60">
        <v>5</v>
      </c>
    </row>
    <row r="26" spans="1:8" ht="16.5" thickTop="1" thickBot="1" x14ac:dyDescent="0.3">
      <c r="A26" s="51" t="s">
        <v>150</v>
      </c>
      <c r="B26" s="52" t="s">
        <v>141</v>
      </c>
      <c r="C26" s="52" t="s">
        <v>166</v>
      </c>
      <c r="D26" s="52">
        <v>149</v>
      </c>
      <c r="E26" s="52">
        <v>70</v>
      </c>
      <c r="F26" s="52">
        <v>8</v>
      </c>
      <c r="G26" s="53">
        <v>44002</v>
      </c>
      <c r="H26" s="60">
        <v>2</v>
      </c>
    </row>
    <row r="27" spans="1:8" ht="16.5" thickTop="1" thickBot="1" x14ac:dyDescent="0.3">
      <c r="A27" s="51" t="s">
        <v>153</v>
      </c>
      <c r="B27" s="52" t="s">
        <v>145</v>
      </c>
      <c r="C27" s="52" t="s">
        <v>154</v>
      </c>
      <c r="D27" s="52">
        <v>150</v>
      </c>
      <c r="E27" s="52">
        <v>61</v>
      </c>
      <c r="F27" s="52">
        <v>13</v>
      </c>
      <c r="G27" s="53">
        <v>43952</v>
      </c>
      <c r="H27" s="60">
        <v>7</v>
      </c>
    </row>
    <row r="28" spans="1:8" ht="16.5" thickTop="1" thickBot="1" x14ac:dyDescent="0.3">
      <c r="A28" s="51" t="s">
        <v>165</v>
      </c>
      <c r="B28" s="52" t="s">
        <v>141</v>
      </c>
      <c r="C28" s="52" t="s">
        <v>188</v>
      </c>
      <c r="D28" s="52">
        <v>150</v>
      </c>
      <c r="E28" s="52">
        <v>45</v>
      </c>
      <c r="F28" s="52">
        <v>12</v>
      </c>
      <c r="G28" s="53">
        <v>44017</v>
      </c>
      <c r="H28" s="60">
        <v>6</v>
      </c>
    </row>
    <row r="29" spans="1:8" ht="16.5" thickTop="1" thickBot="1" x14ac:dyDescent="0.3">
      <c r="A29" s="51" t="s">
        <v>179</v>
      </c>
      <c r="B29" s="52" t="s">
        <v>141</v>
      </c>
      <c r="C29" s="52" t="s">
        <v>166</v>
      </c>
      <c r="D29" s="52">
        <v>149</v>
      </c>
      <c r="E29" s="52">
        <v>70</v>
      </c>
      <c r="F29" s="52">
        <v>11</v>
      </c>
      <c r="G29" s="53">
        <v>44012</v>
      </c>
      <c r="H29" s="60">
        <v>5</v>
      </c>
    </row>
    <row r="30" spans="1:8" ht="16.5" thickTop="1" thickBot="1" x14ac:dyDescent="0.3">
      <c r="A30" s="51" t="s">
        <v>189</v>
      </c>
      <c r="B30" s="52" t="s">
        <v>145</v>
      </c>
      <c r="C30" s="52" t="s">
        <v>142</v>
      </c>
      <c r="D30" s="52">
        <v>158</v>
      </c>
      <c r="E30" s="52">
        <v>58</v>
      </c>
      <c r="F30" s="52">
        <v>13</v>
      </c>
      <c r="G30" s="53">
        <v>44017</v>
      </c>
      <c r="H30" s="60">
        <v>7</v>
      </c>
    </row>
    <row r="31" spans="1:8" ht="16.5" thickTop="1" thickBot="1" x14ac:dyDescent="0.3">
      <c r="A31" s="51" t="s">
        <v>190</v>
      </c>
      <c r="B31" s="52" t="s">
        <v>141</v>
      </c>
      <c r="C31" s="52" t="s">
        <v>166</v>
      </c>
      <c r="D31" s="52">
        <v>158</v>
      </c>
      <c r="E31" s="52">
        <v>45</v>
      </c>
      <c r="F31" s="52">
        <v>11</v>
      </c>
      <c r="G31" s="53">
        <v>44012</v>
      </c>
      <c r="H31" s="60">
        <v>5</v>
      </c>
    </row>
    <row r="32" spans="1:8" ht="16.5" thickTop="1" thickBot="1" x14ac:dyDescent="0.3">
      <c r="A32" s="51" t="s">
        <v>191</v>
      </c>
      <c r="B32" s="52" t="s">
        <v>145</v>
      </c>
      <c r="C32" s="52" t="s">
        <v>166</v>
      </c>
      <c r="D32" s="52">
        <v>158</v>
      </c>
      <c r="E32" s="52">
        <v>52</v>
      </c>
      <c r="F32" s="52">
        <v>12</v>
      </c>
      <c r="G32" s="53">
        <v>43240</v>
      </c>
      <c r="H32" s="60">
        <v>6</v>
      </c>
    </row>
    <row r="33" spans="1:8" ht="16.5" thickTop="1" thickBot="1" x14ac:dyDescent="0.3">
      <c r="A33" s="51" t="s">
        <v>192</v>
      </c>
      <c r="B33" s="52" t="s">
        <v>141</v>
      </c>
      <c r="C33" s="52" t="s">
        <v>166</v>
      </c>
      <c r="D33" s="52">
        <v>165</v>
      </c>
      <c r="E33" s="52">
        <v>70</v>
      </c>
      <c r="F33" s="52">
        <v>12</v>
      </c>
      <c r="G33" s="53">
        <v>44017</v>
      </c>
      <c r="H33" s="60">
        <v>6</v>
      </c>
    </row>
    <row r="34" spans="1:8" ht="16.5" thickTop="1" thickBot="1" x14ac:dyDescent="0.3">
      <c r="A34" s="51" t="s">
        <v>150</v>
      </c>
      <c r="B34" s="52" t="s">
        <v>141</v>
      </c>
      <c r="C34" s="52" t="s">
        <v>146</v>
      </c>
      <c r="D34" s="52">
        <v>165</v>
      </c>
      <c r="E34" s="52">
        <v>58</v>
      </c>
      <c r="F34" s="52">
        <v>10</v>
      </c>
      <c r="G34" s="53">
        <v>43952</v>
      </c>
      <c r="H34" s="60">
        <v>4</v>
      </c>
    </row>
    <row r="35" spans="1:8" ht="16.5" thickTop="1" thickBot="1" x14ac:dyDescent="0.3">
      <c r="A35" s="51" t="s">
        <v>179</v>
      </c>
      <c r="B35" s="52" t="s">
        <v>141</v>
      </c>
      <c r="C35" s="52" t="s">
        <v>166</v>
      </c>
      <c r="D35" s="52">
        <v>170</v>
      </c>
      <c r="E35" s="52">
        <v>62</v>
      </c>
      <c r="F35" s="52">
        <v>11</v>
      </c>
      <c r="G35" s="53">
        <v>43906</v>
      </c>
      <c r="H35" s="60">
        <v>5</v>
      </c>
    </row>
    <row r="36" spans="1:8" ht="16.5" thickTop="1" thickBot="1" x14ac:dyDescent="0.3">
      <c r="A36" s="51" t="s">
        <v>170</v>
      </c>
      <c r="B36" s="52" t="s">
        <v>145</v>
      </c>
      <c r="C36" s="52" t="s">
        <v>151</v>
      </c>
      <c r="D36" s="52">
        <v>170</v>
      </c>
      <c r="E36" s="52">
        <v>61</v>
      </c>
      <c r="F36" s="52">
        <v>14</v>
      </c>
      <c r="G36" s="53">
        <v>44012</v>
      </c>
      <c r="H36" s="60">
        <v>8</v>
      </c>
    </row>
    <row r="37" spans="1:8" ht="16.5" thickTop="1" thickBot="1" x14ac:dyDescent="0.3">
      <c r="A37" s="51" t="s">
        <v>193</v>
      </c>
      <c r="B37" s="52" t="s">
        <v>141</v>
      </c>
      <c r="C37" s="52" t="s">
        <v>161</v>
      </c>
      <c r="D37" s="52">
        <v>169</v>
      </c>
      <c r="E37" s="52">
        <v>45</v>
      </c>
      <c r="F37" s="52">
        <v>8</v>
      </c>
      <c r="G37" s="53">
        <v>43906</v>
      </c>
      <c r="H37" s="60">
        <v>2</v>
      </c>
    </row>
    <row r="38" spans="1:8" ht="16.5" thickTop="1" thickBot="1" x14ac:dyDescent="0.3">
      <c r="A38" s="51" t="s">
        <v>150</v>
      </c>
      <c r="B38" s="52" t="s">
        <v>141</v>
      </c>
      <c r="C38" s="52" t="s">
        <v>146</v>
      </c>
      <c r="D38" s="52">
        <v>164</v>
      </c>
      <c r="E38" s="52">
        <v>52</v>
      </c>
      <c r="F38" s="52">
        <v>10</v>
      </c>
      <c r="G38" s="53">
        <v>44017</v>
      </c>
      <c r="H38" s="60">
        <v>4</v>
      </c>
    </row>
    <row r="39" spans="1:8" ht="16.5" thickTop="1" thickBot="1" x14ac:dyDescent="0.3">
      <c r="A39" s="51" t="s">
        <v>194</v>
      </c>
      <c r="B39" s="52" t="s">
        <v>141</v>
      </c>
      <c r="C39" s="52" t="s">
        <v>151</v>
      </c>
      <c r="D39" s="52">
        <v>170</v>
      </c>
      <c r="E39" s="52">
        <v>53</v>
      </c>
      <c r="F39" s="52">
        <v>14</v>
      </c>
      <c r="G39" s="53">
        <v>44017</v>
      </c>
      <c r="H39" s="60">
        <v>8</v>
      </c>
    </row>
    <row r="40" spans="1:8" ht="16.5" thickTop="1" thickBot="1" x14ac:dyDescent="0.3">
      <c r="A40" s="51" t="s">
        <v>165</v>
      </c>
      <c r="B40" s="52" t="s">
        <v>141</v>
      </c>
      <c r="C40" s="52" t="s">
        <v>161</v>
      </c>
      <c r="D40" s="52">
        <v>170</v>
      </c>
      <c r="E40" s="52">
        <v>48</v>
      </c>
      <c r="F40" s="52">
        <v>9</v>
      </c>
      <c r="G40" s="53">
        <v>43906</v>
      </c>
      <c r="H40" s="60">
        <v>3</v>
      </c>
    </row>
    <row r="41" spans="1:8" ht="16.5" thickTop="1" thickBot="1" x14ac:dyDescent="0.3">
      <c r="A41" s="51" t="s">
        <v>195</v>
      </c>
      <c r="B41" s="52" t="s">
        <v>145</v>
      </c>
      <c r="C41" s="52" t="s">
        <v>142</v>
      </c>
      <c r="D41" s="52">
        <v>149</v>
      </c>
      <c r="E41" s="52">
        <v>61</v>
      </c>
      <c r="F41" s="52">
        <v>9</v>
      </c>
      <c r="G41" s="53">
        <v>43919</v>
      </c>
      <c r="H41" s="60">
        <v>3</v>
      </c>
    </row>
    <row r="42" spans="1:8" ht="16.5" thickTop="1" thickBot="1" x14ac:dyDescent="0.3">
      <c r="A42" s="51" t="s">
        <v>196</v>
      </c>
      <c r="B42" s="52" t="s">
        <v>145</v>
      </c>
      <c r="C42" s="52" t="s">
        <v>151</v>
      </c>
      <c r="D42" s="52">
        <v>158</v>
      </c>
      <c r="E42" s="52">
        <v>52</v>
      </c>
      <c r="F42" s="52">
        <v>10</v>
      </c>
      <c r="G42" s="53">
        <v>44017</v>
      </c>
      <c r="H42" s="60">
        <v>4</v>
      </c>
    </row>
    <row r="43" spans="1:8" ht="16.5" thickTop="1" thickBot="1" x14ac:dyDescent="0.3">
      <c r="A43" s="51" t="s">
        <v>197</v>
      </c>
      <c r="B43" s="52" t="s">
        <v>141</v>
      </c>
      <c r="C43" s="52" t="s">
        <v>154</v>
      </c>
      <c r="D43" s="52">
        <v>164</v>
      </c>
      <c r="E43" s="52">
        <v>45</v>
      </c>
      <c r="F43" s="52">
        <v>11</v>
      </c>
      <c r="G43" s="53">
        <v>43681</v>
      </c>
      <c r="H43" s="60">
        <v>5</v>
      </c>
    </row>
    <row r="44" spans="1:8" ht="16.5" thickTop="1" thickBot="1" x14ac:dyDescent="0.3">
      <c r="A44" s="51" t="s">
        <v>158</v>
      </c>
      <c r="B44" s="52" t="s">
        <v>145</v>
      </c>
      <c r="C44" s="52" t="s">
        <v>151</v>
      </c>
      <c r="D44" s="52">
        <v>169</v>
      </c>
      <c r="E44" s="52">
        <v>53</v>
      </c>
      <c r="F44" s="52">
        <v>9</v>
      </c>
      <c r="G44" s="53">
        <v>43678</v>
      </c>
      <c r="H44" s="60">
        <v>3</v>
      </c>
    </row>
    <row r="45" spans="1:8" ht="16.5" thickTop="1" thickBot="1" x14ac:dyDescent="0.3">
      <c r="A45" s="51" t="s">
        <v>181</v>
      </c>
      <c r="B45" s="52" t="s">
        <v>145</v>
      </c>
      <c r="C45" s="52" t="s">
        <v>142</v>
      </c>
      <c r="D45" s="52">
        <v>170</v>
      </c>
      <c r="E45" s="52">
        <v>55</v>
      </c>
      <c r="F45" s="52">
        <v>12</v>
      </c>
      <c r="G45" s="53">
        <v>44048</v>
      </c>
      <c r="H45" s="60">
        <v>6</v>
      </c>
    </row>
    <row r="46" spans="1:8" ht="16.5" thickTop="1" thickBot="1" x14ac:dyDescent="0.3">
      <c r="A46" s="51" t="s">
        <v>198</v>
      </c>
      <c r="B46" s="52" t="s">
        <v>141</v>
      </c>
      <c r="C46" s="52" t="s">
        <v>178</v>
      </c>
      <c r="D46" s="52">
        <v>170</v>
      </c>
      <c r="E46" s="52">
        <v>45</v>
      </c>
      <c r="F46" s="52">
        <v>9</v>
      </c>
      <c r="G46" s="53">
        <v>44012</v>
      </c>
      <c r="H46" s="60">
        <v>3</v>
      </c>
    </row>
    <row r="47" spans="1:8" ht="16.5" thickTop="1" thickBot="1" x14ac:dyDescent="0.3">
      <c r="A47" s="51" t="s">
        <v>174</v>
      </c>
      <c r="B47" s="52" t="s">
        <v>141</v>
      </c>
      <c r="C47" s="52" t="s">
        <v>161</v>
      </c>
      <c r="D47" s="52">
        <v>164</v>
      </c>
      <c r="E47" s="52">
        <v>67</v>
      </c>
      <c r="F47" s="52">
        <v>13</v>
      </c>
      <c r="G47" s="53">
        <v>43999</v>
      </c>
      <c r="H47" s="60">
        <v>7</v>
      </c>
    </row>
    <row r="48" spans="1:8" ht="16.5" thickTop="1" thickBot="1" x14ac:dyDescent="0.3">
      <c r="A48" s="51" t="s">
        <v>158</v>
      </c>
      <c r="B48" s="52" t="s">
        <v>145</v>
      </c>
      <c r="C48" s="52" t="s">
        <v>161</v>
      </c>
      <c r="D48" s="52">
        <v>170</v>
      </c>
      <c r="E48" s="52">
        <v>70</v>
      </c>
      <c r="F48" s="52">
        <v>9</v>
      </c>
      <c r="G48" s="53">
        <v>44017</v>
      </c>
      <c r="H48" s="60">
        <v>3</v>
      </c>
    </row>
    <row r="49" spans="1:8" ht="16.5" thickTop="1" thickBot="1" x14ac:dyDescent="0.3">
      <c r="A49" s="51" t="s">
        <v>199</v>
      </c>
      <c r="B49" s="52" t="s">
        <v>145</v>
      </c>
      <c r="C49" s="52" t="s">
        <v>188</v>
      </c>
      <c r="D49" s="52">
        <v>164</v>
      </c>
      <c r="E49" s="52">
        <v>63</v>
      </c>
      <c r="F49" s="52">
        <v>8</v>
      </c>
      <c r="G49" s="53">
        <v>43681</v>
      </c>
      <c r="H49" s="60">
        <v>2</v>
      </c>
    </row>
    <row r="50" spans="1:8" ht="16.5" thickTop="1" thickBot="1" x14ac:dyDescent="0.3">
      <c r="A50" s="51" t="s">
        <v>163</v>
      </c>
      <c r="B50" s="52" t="s">
        <v>141</v>
      </c>
      <c r="C50" s="52" t="s">
        <v>178</v>
      </c>
      <c r="D50" s="52">
        <v>170</v>
      </c>
      <c r="E50" s="52">
        <v>45</v>
      </c>
      <c r="F50" s="52">
        <v>14</v>
      </c>
      <c r="G50" s="53">
        <v>44012</v>
      </c>
      <c r="H50" s="60">
        <v>8</v>
      </c>
    </row>
    <row r="51" spans="1:8" ht="16.5" thickTop="1" thickBot="1" x14ac:dyDescent="0.3">
      <c r="A51" s="51" t="s">
        <v>200</v>
      </c>
      <c r="B51" s="52" t="s">
        <v>141</v>
      </c>
      <c r="C51" s="52" t="s">
        <v>161</v>
      </c>
      <c r="D51" s="52">
        <v>159</v>
      </c>
      <c r="E51" s="52">
        <v>63</v>
      </c>
      <c r="F51" s="52">
        <v>12</v>
      </c>
      <c r="G51" s="53">
        <v>44017</v>
      </c>
      <c r="H51" s="60">
        <v>6</v>
      </c>
    </row>
    <row r="52" spans="1:8" ht="16.5" thickTop="1" thickBot="1" x14ac:dyDescent="0.3">
      <c r="A52" s="51" t="s">
        <v>180</v>
      </c>
      <c r="B52" s="52" t="s">
        <v>141</v>
      </c>
      <c r="C52" s="52" t="s">
        <v>188</v>
      </c>
      <c r="D52" s="52">
        <v>162</v>
      </c>
      <c r="E52" s="52">
        <v>55</v>
      </c>
      <c r="F52" s="52">
        <v>11</v>
      </c>
      <c r="G52" s="53">
        <v>43999</v>
      </c>
      <c r="H52" s="60">
        <v>5</v>
      </c>
    </row>
    <row r="53" spans="1:8" ht="16.5" thickTop="1" thickBot="1" x14ac:dyDescent="0.3">
      <c r="A53" s="51" t="s">
        <v>201</v>
      </c>
      <c r="B53" s="52" t="s">
        <v>145</v>
      </c>
      <c r="C53" s="52" t="s">
        <v>151</v>
      </c>
      <c r="D53" s="52">
        <v>169</v>
      </c>
      <c r="E53" s="52">
        <v>70</v>
      </c>
      <c r="F53" s="52">
        <v>10</v>
      </c>
      <c r="G53" s="53">
        <v>43681</v>
      </c>
      <c r="H53" s="60">
        <v>4</v>
      </c>
    </row>
    <row r="54" spans="1:8" ht="16.5" thickTop="1" thickBot="1" x14ac:dyDescent="0.3">
      <c r="A54" s="51" t="s">
        <v>202</v>
      </c>
      <c r="B54" s="52" t="s">
        <v>141</v>
      </c>
      <c r="C54" s="52" t="s">
        <v>146</v>
      </c>
      <c r="D54" s="52">
        <v>165</v>
      </c>
      <c r="E54" s="52">
        <v>48</v>
      </c>
      <c r="F54" s="52">
        <v>9</v>
      </c>
      <c r="G54" s="53">
        <v>44012</v>
      </c>
      <c r="H54" s="60">
        <v>3</v>
      </c>
    </row>
    <row r="55" spans="1:8" ht="16.5" thickTop="1" thickBot="1" x14ac:dyDescent="0.3">
      <c r="A55" s="51" t="s">
        <v>140</v>
      </c>
      <c r="B55" s="52" t="s">
        <v>141</v>
      </c>
      <c r="C55" s="52" t="s">
        <v>142</v>
      </c>
      <c r="D55" s="52">
        <v>155</v>
      </c>
      <c r="E55" s="52">
        <v>55</v>
      </c>
      <c r="F55" s="52">
        <v>9</v>
      </c>
      <c r="G55" s="53">
        <v>43999</v>
      </c>
      <c r="H55" s="60">
        <v>3</v>
      </c>
    </row>
    <row r="56" spans="1:8" ht="16.5" thickTop="1" thickBot="1" x14ac:dyDescent="0.3">
      <c r="A56" s="51" t="s">
        <v>191</v>
      </c>
      <c r="B56" s="52" t="s">
        <v>145</v>
      </c>
      <c r="C56" s="52" t="s">
        <v>151</v>
      </c>
      <c r="D56" s="52">
        <v>148</v>
      </c>
      <c r="E56" s="52">
        <v>51</v>
      </c>
      <c r="F56" s="52">
        <v>9</v>
      </c>
      <c r="G56" s="53">
        <v>44017</v>
      </c>
      <c r="H56" s="60">
        <v>3</v>
      </c>
    </row>
    <row r="57" spans="1:8" ht="16.5" thickTop="1" thickBot="1" x14ac:dyDescent="0.3">
      <c r="A57" s="51" t="s">
        <v>177</v>
      </c>
      <c r="B57" s="52" t="s">
        <v>145</v>
      </c>
      <c r="C57" s="52" t="s">
        <v>188</v>
      </c>
      <c r="D57" s="52">
        <v>150</v>
      </c>
      <c r="E57" s="52">
        <v>52</v>
      </c>
      <c r="F57" s="52">
        <v>9</v>
      </c>
      <c r="G57" s="53">
        <v>43240</v>
      </c>
      <c r="H57" s="60">
        <v>3</v>
      </c>
    </row>
    <row r="58" spans="1:8" ht="16.5" thickTop="1" thickBot="1" x14ac:dyDescent="0.3">
      <c r="A58" s="51" t="s">
        <v>156</v>
      </c>
      <c r="B58" s="52" t="s">
        <v>141</v>
      </c>
      <c r="C58" s="52" t="s">
        <v>142</v>
      </c>
      <c r="D58" s="52">
        <v>164</v>
      </c>
      <c r="E58" s="52">
        <v>51</v>
      </c>
      <c r="F58" s="52">
        <v>12</v>
      </c>
      <c r="G58" s="53">
        <v>43677</v>
      </c>
      <c r="H58" s="60">
        <v>6</v>
      </c>
    </row>
    <row r="59" spans="1:8" ht="16.5" thickTop="1" thickBot="1" x14ac:dyDescent="0.3">
      <c r="A59" s="51" t="s">
        <v>163</v>
      </c>
      <c r="B59" s="52" t="s">
        <v>141</v>
      </c>
      <c r="C59" s="52" t="s">
        <v>151</v>
      </c>
      <c r="D59" s="52">
        <v>164</v>
      </c>
      <c r="E59" s="52">
        <v>52</v>
      </c>
      <c r="F59" s="52">
        <v>11</v>
      </c>
      <c r="G59" s="53">
        <v>43681</v>
      </c>
      <c r="H59" s="60">
        <v>5</v>
      </c>
    </row>
    <row r="60" spans="1:8" ht="16.5" thickTop="1" thickBot="1" x14ac:dyDescent="0.3">
      <c r="A60" s="51" t="s">
        <v>148</v>
      </c>
      <c r="B60" s="52" t="s">
        <v>141</v>
      </c>
      <c r="C60" s="52" t="s">
        <v>142</v>
      </c>
      <c r="D60" s="52">
        <v>158</v>
      </c>
      <c r="E60" s="52">
        <v>48</v>
      </c>
      <c r="F60" s="52">
        <v>11</v>
      </c>
      <c r="G60" s="53">
        <v>43681</v>
      </c>
      <c r="H60" s="60">
        <v>5</v>
      </c>
    </row>
    <row r="61" spans="1:8" ht="16.5" thickTop="1" thickBot="1" x14ac:dyDescent="0.3">
      <c r="A61" s="51" t="s">
        <v>173</v>
      </c>
      <c r="B61" s="52" t="s">
        <v>145</v>
      </c>
      <c r="C61" s="52" t="s">
        <v>151</v>
      </c>
      <c r="D61" s="52">
        <v>150</v>
      </c>
      <c r="E61" s="52">
        <v>45</v>
      </c>
      <c r="F61" s="52">
        <v>14</v>
      </c>
      <c r="G61" s="53">
        <v>44012</v>
      </c>
      <c r="H61" s="60">
        <v>8</v>
      </c>
    </row>
    <row r="62" spans="1:8" ht="16.5" thickTop="1" thickBot="1" x14ac:dyDescent="0.3">
      <c r="A62" s="51" t="s">
        <v>200</v>
      </c>
      <c r="B62" s="52" t="s">
        <v>141</v>
      </c>
      <c r="C62" s="52" t="s">
        <v>166</v>
      </c>
      <c r="D62" s="52">
        <v>158</v>
      </c>
      <c r="E62" s="52">
        <v>48</v>
      </c>
      <c r="F62" s="52">
        <v>14</v>
      </c>
      <c r="G62" s="53">
        <v>44012</v>
      </c>
      <c r="H62" s="60">
        <v>8</v>
      </c>
    </row>
    <row r="63" spans="1:8" ht="16.5" thickTop="1" thickBot="1" x14ac:dyDescent="0.3">
      <c r="A63" s="51" t="s">
        <v>148</v>
      </c>
      <c r="B63" s="52" t="s">
        <v>141</v>
      </c>
      <c r="C63" s="52" t="s">
        <v>166</v>
      </c>
      <c r="D63" s="52">
        <v>170</v>
      </c>
      <c r="E63" s="52">
        <v>70</v>
      </c>
      <c r="F63" s="52">
        <v>8</v>
      </c>
      <c r="G63" s="53">
        <v>43677</v>
      </c>
      <c r="H63" s="60">
        <v>2</v>
      </c>
    </row>
    <row r="64" spans="1:8" ht="16.5" thickTop="1" thickBot="1" x14ac:dyDescent="0.3">
      <c r="A64" s="51" t="s">
        <v>203</v>
      </c>
      <c r="B64" s="52" t="s">
        <v>145</v>
      </c>
      <c r="C64" s="52" t="s">
        <v>151</v>
      </c>
      <c r="D64" s="52">
        <v>170</v>
      </c>
      <c r="E64" s="52">
        <v>70</v>
      </c>
      <c r="F64" s="52">
        <v>12</v>
      </c>
      <c r="G64" s="53">
        <v>43677</v>
      </c>
      <c r="H64" s="60">
        <v>6</v>
      </c>
    </row>
    <row r="65" spans="1:8" ht="16.5" thickTop="1" thickBot="1" x14ac:dyDescent="0.3">
      <c r="A65" s="51" t="s">
        <v>158</v>
      </c>
      <c r="B65" s="52" t="s">
        <v>145</v>
      </c>
      <c r="C65" s="52" t="s">
        <v>161</v>
      </c>
      <c r="D65" s="52">
        <v>150</v>
      </c>
      <c r="E65" s="52">
        <v>63</v>
      </c>
      <c r="F65" s="52">
        <v>10</v>
      </c>
      <c r="G65" s="53">
        <v>43999</v>
      </c>
      <c r="H65" s="60">
        <v>4</v>
      </c>
    </row>
    <row r="66" spans="1:8" ht="16.5" thickTop="1" thickBot="1" x14ac:dyDescent="0.3">
      <c r="A66" s="51" t="s">
        <v>204</v>
      </c>
      <c r="B66" s="52" t="s">
        <v>141</v>
      </c>
      <c r="C66" s="52" t="s">
        <v>166</v>
      </c>
      <c r="D66" s="52">
        <v>150</v>
      </c>
      <c r="E66" s="52">
        <v>70</v>
      </c>
      <c r="F66" s="52">
        <v>9</v>
      </c>
      <c r="G66" s="53">
        <v>44035</v>
      </c>
      <c r="H66" s="60">
        <v>3</v>
      </c>
    </row>
    <row r="67" spans="1:8" ht="16.5" thickTop="1" thickBot="1" x14ac:dyDescent="0.3">
      <c r="A67" s="51" t="s">
        <v>170</v>
      </c>
      <c r="B67" s="52" t="s">
        <v>145</v>
      </c>
      <c r="C67" s="52" t="s">
        <v>142</v>
      </c>
      <c r="D67" s="52">
        <v>164</v>
      </c>
      <c r="E67" s="52">
        <v>70</v>
      </c>
      <c r="F67" s="52">
        <v>11</v>
      </c>
      <c r="G67" s="53">
        <v>43240</v>
      </c>
      <c r="H67" s="60">
        <v>5</v>
      </c>
    </row>
    <row r="68" spans="1:8" ht="16.5" thickTop="1" thickBot="1" x14ac:dyDescent="0.3">
      <c r="A68" s="51" t="s">
        <v>190</v>
      </c>
      <c r="B68" s="52" t="s">
        <v>141</v>
      </c>
      <c r="C68" s="52" t="s">
        <v>188</v>
      </c>
      <c r="D68" s="52">
        <v>170</v>
      </c>
      <c r="E68" s="52">
        <v>51</v>
      </c>
      <c r="F68" s="52">
        <v>13</v>
      </c>
      <c r="G68" s="53">
        <v>44018</v>
      </c>
      <c r="H68" s="60">
        <v>7</v>
      </c>
    </row>
    <row r="69" spans="1:8" ht="16.5" thickTop="1" thickBot="1" x14ac:dyDescent="0.3">
      <c r="A69" s="51" t="s">
        <v>205</v>
      </c>
      <c r="B69" s="52" t="s">
        <v>145</v>
      </c>
      <c r="C69" s="52" t="s">
        <v>151</v>
      </c>
      <c r="D69" s="52">
        <v>150</v>
      </c>
      <c r="E69" s="52">
        <v>70</v>
      </c>
      <c r="F69" s="52">
        <v>11</v>
      </c>
      <c r="G69" s="53">
        <v>43718</v>
      </c>
      <c r="H69" s="60">
        <v>5</v>
      </c>
    </row>
    <row r="70" spans="1:8" ht="16.5" thickTop="1" thickBot="1" x14ac:dyDescent="0.3">
      <c r="A70" s="51" t="s">
        <v>140</v>
      </c>
      <c r="B70" s="52" t="s">
        <v>141</v>
      </c>
      <c r="C70" s="52" t="s">
        <v>151</v>
      </c>
      <c r="D70" s="52">
        <v>170</v>
      </c>
      <c r="E70" s="52">
        <v>51</v>
      </c>
      <c r="F70" s="52">
        <v>14</v>
      </c>
      <c r="G70" s="53">
        <v>43999</v>
      </c>
      <c r="H70" s="60">
        <v>8</v>
      </c>
    </row>
    <row r="71" spans="1:8" ht="16.5" thickTop="1" thickBot="1" x14ac:dyDescent="0.3">
      <c r="A71" s="51" t="s">
        <v>206</v>
      </c>
      <c r="B71" s="52" t="s">
        <v>141</v>
      </c>
      <c r="C71" s="52" t="s">
        <v>142</v>
      </c>
      <c r="D71" s="52">
        <v>170</v>
      </c>
      <c r="E71" s="52">
        <v>52</v>
      </c>
      <c r="F71" s="52">
        <v>12</v>
      </c>
      <c r="G71" s="53">
        <v>44017</v>
      </c>
      <c r="H71" s="60">
        <v>6</v>
      </c>
    </row>
    <row r="72" spans="1:8" ht="16.5" thickTop="1" thickBot="1" x14ac:dyDescent="0.3">
      <c r="A72" s="51" t="s">
        <v>144</v>
      </c>
      <c r="B72" s="52" t="s">
        <v>145</v>
      </c>
      <c r="C72" s="52" t="s">
        <v>146</v>
      </c>
      <c r="D72" s="52">
        <v>162</v>
      </c>
      <c r="E72" s="52">
        <v>52</v>
      </c>
      <c r="F72" s="52">
        <v>10</v>
      </c>
      <c r="G72" s="53">
        <v>43240</v>
      </c>
      <c r="H72" s="60">
        <v>4</v>
      </c>
    </row>
    <row r="73" spans="1:8" ht="16.5" thickTop="1" thickBot="1" x14ac:dyDescent="0.3">
      <c r="A73" s="51" t="s">
        <v>207</v>
      </c>
      <c r="B73" s="52" t="s">
        <v>145</v>
      </c>
      <c r="C73" s="52" t="s">
        <v>151</v>
      </c>
      <c r="D73" s="52">
        <v>165</v>
      </c>
      <c r="E73" s="52">
        <v>52</v>
      </c>
      <c r="F73" s="52">
        <v>14</v>
      </c>
      <c r="G73" s="53">
        <v>43999</v>
      </c>
      <c r="H73" s="60">
        <v>8</v>
      </c>
    </row>
    <row r="74" spans="1:8" ht="16.5" thickTop="1" thickBot="1" x14ac:dyDescent="0.3">
      <c r="A74" s="51" t="s">
        <v>208</v>
      </c>
      <c r="B74" s="52" t="s">
        <v>145</v>
      </c>
      <c r="C74" s="52" t="s">
        <v>151</v>
      </c>
      <c r="D74" s="52">
        <v>164</v>
      </c>
      <c r="E74" s="52">
        <v>71</v>
      </c>
      <c r="F74" s="52">
        <v>12</v>
      </c>
      <c r="G74" s="53">
        <v>43240</v>
      </c>
      <c r="H74" s="60">
        <v>6</v>
      </c>
    </row>
    <row r="75" spans="1:8" ht="16.5" thickTop="1" thickBot="1" x14ac:dyDescent="0.3">
      <c r="A75" s="51" t="s">
        <v>197</v>
      </c>
      <c r="B75" s="52" t="s">
        <v>141</v>
      </c>
      <c r="C75" s="52" t="s">
        <v>188</v>
      </c>
      <c r="D75" s="52">
        <v>164</v>
      </c>
      <c r="E75" s="52">
        <v>70</v>
      </c>
      <c r="F75" s="52">
        <v>8</v>
      </c>
      <c r="G75" s="53">
        <v>44018</v>
      </c>
      <c r="H75" s="60">
        <v>2</v>
      </c>
    </row>
    <row r="76" spans="1:8" ht="16.5" thickTop="1" thickBot="1" x14ac:dyDescent="0.3">
      <c r="A76" s="51" t="s">
        <v>209</v>
      </c>
      <c r="B76" s="52" t="s">
        <v>141</v>
      </c>
      <c r="C76" s="52" t="s">
        <v>154</v>
      </c>
      <c r="D76" s="52">
        <v>165</v>
      </c>
      <c r="E76" s="52">
        <v>45</v>
      </c>
      <c r="F76" s="52">
        <v>13</v>
      </c>
      <c r="G76" s="53">
        <v>44017</v>
      </c>
      <c r="H76" s="60">
        <v>7</v>
      </c>
    </row>
    <row r="77" spans="1:8" ht="16.5" thickTop="1" thickBot="1" x14ac:dyDescent="0.3">
      <c r="A77" s="51" t="s">
        <v>210</v>
      </c>
      <c r="B77" s="52" t="s">
        <v>141</v>
      </c>
      <c r="C77" s="52" t="s">
        <v>178</v>
      </c>
      <c r="D77" s="52">
        <v>148</v>
      </c>
      <c r="E77" s="52">
        <v>45</v>
      </c>
      <c r="F77" s="52">
        <v>11</v>
      </c>
      <c r="G77" s="53">
        <v>43681</v>
      </c>
      <c r="H77" s="60">
        <v>5</v>
      </c>
    </row>
    <row r="78" spans="1:8" ht="16.5" thickTop="1" thickBot="1" x14ac:dyDescent="0.3">
      <c r="A78" s="51" t="s">
        <v>156</v>
      </c>
      <c r="B78" s="52" t="s">
        <v>141</v>
      </c>
      <c r="C78" s="52" t="s">
        <v>188</v>
      </c>
      <c r="D78" s="52">
        <v>150</v>
      </c>
      <c r="E78" s="52">
        <v>65</v>
      </c>
      <c r="F78" s="52">
        <v>11</v>
      </c>
      <c r="G78" s="53">
        <v>43952</v>
      </c>
      <c r="H78" s="60">
        <v>5</v>
      </c>
    </row>
    <row r="79" spans="1:8" ht="16.5" thickTop="1" thickBot="1" x14ac:dyDescent="0.3">
      <c r="A79" s="51" t="s">
        <v>208</v>
      </c>
      <c r="B79" s="52" t="s">
        <v>145</v>
      </c>
      <c r="C79" s="52" t="s">
        <v>142</v>
      </c>
      <c r="D79" s="52">
        <v>170</v>
      </c>
      <c r="E79" s="52">
        <v>45</v>
      </c>
      <c r="F79" s="52">
        <v>12</v>
      </c>
      <c r="G79" s="53">
        <v>43678</v>
      </c>
      <c r="H79" s="60">
        <v>6</v>
      </c>
    </row>
    <row r="80" spans="1:8" ht="16.5" thickTop="1" thickBot="1" x14ac:dyDescent="0.3">
      <c r="A80" s="51" t="s">
        <v>211</v>
      </c>
      <c r="B80" s="52" t="s">
        <v>145</v>
      </c>
      <c r="C80" s="52" t="s">
        <v>142</v>
      </c>
      <c r="D80" s="52">
        <v>169</v>
      </c>
      <c r="E80" s="52">
        <v>52</v>
      </c>
      <c r="F80" s="52">
        <v>10</v>
      </c>
      <c r="G80" s="53">
        <v>43938</v>
      </c>
      <c r="H80" s="60">
        <v>4</v>
      </c>
    </row>
    <row r="81" spans="1:8" ht="16.5" thickTop="1" thickBot="1" x14ac:dyDescent="0.3">
      <c r="A81" s="51" t="s">
        <v>201</v>
      </c>
      <c r="B81" s="52" t="s">
        <v>145</v>
      </c>
      <c r="C81" s="52" t="s">
        <v>166</v>
      </c>
      <c r="D81" s="52">
        <v>150</v>
      </c>
      <c r="E81" s="52">
        <v>53</v>
      </c>
      <c r="F81" s="52">
        <v>12</v>
      </c>
      <c r="G81" s="53">
        <v>44012</v>
      </c>
      <c r="H81" s="60">
        <v>6</v>
      </c>
    </row>
    <row r="82" spans="1:8" ht="16.5" thickTop="1" thickBot="1" x14ac:dyDescent="0.3">
      <c r="A82" s="51" t="s">
        <v>160</v>
      </c>
      <c r="B82" s="52" t="s">
        <v>145</v>
      </c>
      <c r="C82" s="52" t="s">
        <v>161</v>
      </c>
      <c r="D82" s="52">
        <v>175</v>
      </c>
      <c r="E82" s="52">
        <v>63</v>
      </c>
      <c r="F82" s="52">
        <v>8</v>
      </c>
      <c r="G82" s="53">
        <v>43718</v>
      </c>
      <c r="H82" s="60">
        <v>2</v>
      </c>
    </row>
    <row r="83" spans="1:8" ht="16.5" thickTop="1" thickBot="1" x14ac:dyDescent="0.3">
      <c r="A83" s="51" t="s">
        <v>207</v>
      </c>
      <c r="B83" s="52" t="s">
        <v>145</v>
      </c>
      <c r="C83" s="52" t="s">
        <v>166</v>
      </c>
      <c r="D83" s="52">
        <v>148</v>
      </c>
      <c r="E83" s="52">
        <v>53</v>
      </c>
      <c r="F83" s="52">
        <v>10</v>
      </c>
      <c r="G83" s="53">
        <v>44012</v>
      </c>
      <c r="H83" s="60">
        <v>4</v>
      </c>
    </row>
    <row r="84" spans="1:8" ht="16.5" thickTop="1" thickBot="1" x14ac:dyDescent="0.3">
      <c r="A84" s="51" t="s">
        <v>150</v>
      </c>
      <c r="B84" s="52" t="s">
        <v>141</v>
      </c>
      <c r="C84" s="52" t="s">
        <v>151</v>
      </c>
      <c r="D84" s="52">
        <v>170</v>
      </c>
      <c r="E84" s="52">
        <v>58</v>
      </c>
      <c r="F84" s="52">
        <v>9</v>
      </c>
      <c r="G84" s="53">
        <v>43906</v>
      </c>
      <c r="H84" s="60">
        <v>3</v>
      </c>
    </row>
    <row r="85" spans="1:8" ht="16.5" thickTop="1" thickBot="1" x14ac:dyDescent="0.3">
      <c r="A85" s="51" t="s">
        <v>160</v>
      </c>
      <c r="B85" s="52" t="s">
        <v>145</v>
      </c>
      <c r="C85" s="52" t="s">
        <v>178</v>
      </c>
      <c r="D85" s="52">
        <v>158</v>
      </c>
      <c r="E85" s="52">
        <v>45</v>
      </c>
      <c r="F85" s="52">
        <v>8</v>
      </c>
      <c r="G85" s="53">
        <v>44012</v>
      </c>
      <c r="H85" s="60">
        <v>2</v>
      </c>
    </row>
    <row r="86" spans="1:8" ht="16.5" thickTop="1" thickBot="1" x14ac:dyDescent="0.3">
      <c r="A86" s="51" t="s">
        <v>212</v>
      </c>
      <c r="B86" s="52" t="s">
        <v>141</v>
      </c>
      <c r="C86" s="52" t="s">
        <v>166</v>
      </c>
      <c r="D86" s="52">
        <v>148</v>
      </c>
      <c r="E86" s="52">
        <v>48</v>
      </c>
      <c r="F86" s="52">
        <v>8</v>
      </c>
      <c r="G86" s="53">
        <v>43681</v>
      </c>
      <c r="H86" s="60">
        <v>2</v>
      </c>
    </row>
    <row r="87" spans="1:8" ht="16.5" thickTop="1" thickBot="1" x14ac:dyDescent="0.3">
      <c r="A87" s="51" t="s">
        <v>187</v>
      </c>
      <c r="B87" s="52" t="s">
        <v>141</v>
      </c>
      <c r="C87" s="52" t="s">
        <v>151</v>
      </c>
      <c r="D87" s="52">
        <v>170</v>
      </c>
      <c r="E87" s="52">
        <v>48</v>
      </c>
      <c r="F87" s="52">
        <v>8</v>
      </c>
      <c r="G87" s="53">
        <v>43681</v>
      </c>
      <c r="H87" s="60">
        <v>2</v>
      </c>
    </row>
    <row r="88" spans="1:8" ht="16.5" thickTop="1" thickBot="1" x14ac:dyDescent="0.3">
      <c r="A88" s="51" t="s">
        <v>213</v>
      </c>
      <c r="B88" s="52" t="s">
        <v>145</v>
      </c>
      <c r="C88" s="52" t="s">
        <v>178</v>
      </c>
      <c r="D88" s="52">
        <v>148</v>
      </c>
      <c r="E88" s="52">
        <v>45</v>
      </c>
      <c r="F88" s="52">
        <v>10</v>
      </c>
      <c r="G88" s="53">
        <v>44002</v>
      </c>
      <c r="H88" s="60">
        <v>4</v>
      </c>
    </row>
    <row r="89" spans="1:8" ht="16.5" thickTop="1" thickBot="1" x14ac:dyDescent="0.3">
      <c r="A89" s="51" t="s">
        <v>170</v>
      </c>
      <c r="B89" s="52" t="s">
        <v>145</v>
      </c>
      <c r="C89" s="52" t="s">
        <v>161</v>
      </c>
      <c r="D89" s="52">
        <v>164</v>
      </c>
      <c r="E89" s="52">
        <v>70</v>
      </c>
      <c r="F89" s="52">
        <v>12</v>
      </c>
      <c r="G89" s="53">
        <v>44017</v>
      </c>
      <c r="H89" s="60">
        <v>6</v>
      </c>
    </row>
    <row r="90" spans="1:8" ht="16.5" thickTop="1" thickBot="1" x14ac:dyDescent="0.3">
      <c r="A90" s="51" t="s">
        <v>210</v>
      </c>
      <c r="B90" s="52" t="s">
        <v>141</v>
      </c>
      <c r="C90" s="52" t="s">
        <v>161</v>
      </c>
      <c r="D90" s="52">
        <v>175</v>
      </c>
      <c r="E90" s="52">
        <v>70</v>
      </c>
      <c r="F90" s="52">
        <v>9</v>
      </c>
      <c r="G90" s="53">
        <v>43967</v>
      </c>
      <c r="H90" s="60">
        <v>3</v>
      </c>
    </row>
    <row r="91" spans="1:8" ht="16.5" thickTop="1" thickBot="1" x14ac:dyDescent="0.3">
      <c r="A91" s="51" t="s">
        <v>214</v>
      </c>
      <c r="B91" s="52" t="s">
        <v>141</v>
      </c>
      <c r="C91" s="52" t="s">
        <v>151</v>
      </c>
      <c r="D91" s="52">
        <v>175</v>
      </c>
      <c r="E91" s="52">
        <v>58</v>
      </c>
      <c r="F91" s="52">
        <v>9</v>
      </c>
      <c r="G91" s="53">
        <v>43906</v>
      </c>
      <c r="H91" s="60">
        <v>3</v>
      </c>
    </row>
    <row r="92" spans="1:8" ht="16.5" thickTop="1" thickBot="1" x14ac:dyDescent="0.3">
      <c r="A92" s="51" t="s">
        <v>150</v>
      </c>
      <c r="B92" s="52" t="s">
        <v>141</v>
      </c>
      <c r="C92" s="52" t="s">
        <v>188</v>
      </c>
      <c r="D92" s="52">
        <v>150</v>
      </c>
      <c r="E92" s="52">
        <v>45</v>
      </c>
      <c r="F92" s="52">
        <v>12</v>
      </c>
      <c r="G92" s="53">
        <v>43999</v>
      </c>
      <c r="H92" s="60">
        <v>6</v>
      </c>
    </row>
    <row r="93" spans="1:8" ht="16.5" thickTop="1" thickBot="1" x14ac:dyDescent="0.3">
      <c r="A93" s="51" t="s">
        <v>215</v>
      </c>
      <c r="B93" s="52" t="s">
        <v>141</v>
      </c>
      <c r="C93" s="52" t="s">
        <v>142</v>
      </c>
      <c r="D93" s="52">
        <v>165</v>
      </c>
      <c r="E93" s="52">
        <v>55</v>
      </c>
      <c r="F93" s="52">
        <v>12</v>
      </c>
      <c r="G93" s="53">
        <v>44012</v>
      </c>
      <c r="H93" s="60">
        <v>6</v>
      </c>
    </row>
    <row r="94" spans="1:8" ht="16.5" thickTop="1" thickBot="1" x14ac:dyDescent="0.3">
      <c r="A94" s="51" t="s">
        <v>213</v>
      </c>
      <c r="B94" s="52" t="s">
        <v>145</v>
      </c>
      <c r="C94" s="52" t="s">
        <v>166</v>
      </c>
      <c r="D94" s="52">
        <v>175</v>
      </c>
      <c r="E94" s="52">
        <v>70</v>
      </c>
      <c r="F94" s="52">
        <v>10</v>
      </c>
      <c r="G94" s="53">
        <v>44012</v>
      </c>
      <c r="H94" s="60">
        <v>4</v>
      </c>
    </row>
    <row r="95" spans="1:8" ht="16.5" thickTop="1" thickBot="1" x14ac:dyDescent="0.3">
      <c r="A95" s="51" t="s">
        <v>140</v>
      </c>
      <c r="B95" s="52" t="s">
        <v>141</v>
      </c>
      <c r="C95" s="52" t="s">
        <v>142</v>
      </c>
      <c r="D95" s="52">
        <v>158</v>
      </c>
      <c r="E95" s="52">
        <v>58</v>
      </c>
      <c r="F95" s="52">
        <v>11</v>
      </c>
      <c r="G95" s="53">
        <v>44017</v>
      </c>
      <c r="H95" s="60">
        <v>5</v>
      </c>
    </row>
    <row r="96" spans="1:8" ht="16.5" thickTop="1" thickBot="1" x14ac:dyDescent="0.3">
      <c r="A96" s="51" t="s">
        <v>213</v>
      </c>
      <c r="B96" s="52" t="s">
        <v>145</v>
      </c>
      <c r="C96" s="52" t="s">
        <v>151</v>
      </c>
      <c r="D96" s="52">
        <v>150</v>
      </c>
      <c r="E96" s="52">
        <v>52</v>
      </c>
      <c r="F96" s="52">
        <v>12</v>
      </c>
      <c r="G96" s="53">
        <v>43681</v>
      </c>
      <c r="H96" s="60">
        <v>6</v>
      </c>
    </row>
    <row r="97" spans="1:8" ht="16.5" thickTop="1" thickBot="1" x14ac:dyDescent="0.3">
      <c r="A97" s="51" t="s">
        <v>216</v>
      </c>
      <c r="B97" s="52" t="s">
        <v>145</v>
      </c>
      <c r="C97" s="52" t="s">
        <v>161</v>
      </c>
      <c r="D97" s="52">
        <v>170</v>
      </c>
      <c r="E97" s="52">
        <v>63</v>
      </c>
      <c r="F97" s="52">
        <v>11</v>
      </c>
      <c r="G97" s="53">
        <v>44017</v>
      </c>
      <c r="H97" s="60">
        <v>5</v>
      </c>
    </row>
    <row r="98" spans="1:8" ht="16.5" thickTop="1" thickBot="1" x14ac:dyDescent="0.3">
      <c r="A98" s="51" t="s">
        <v>186</v>
      </c>
      <c r="B98" s="52" t="s">
        <v>145</v>
      </c>
      <c r="C98" s="52" t="s">
        <v>166</v>
      </c>
      <c r="D98" s="52">
        <v>158</v>
      </c>
      <c r="E98" s="52">
        <v>45</v>
      </c>
      <c r="F98" s="52">
        <v>9</v>
      </c>
      <c r="G98" s="53">
        <v>44012</v>
      </c>
      <c r="H98" s="60">
        <v>3</v>
      </c>
    </row>
    <row r="99" spans="1:8" ht="16.5" thickTop="1" thickBot="1" x14ac:dyDescent="0.3">
      <c r="A99" s="51" t="s">
        <v>217</v>
      </c>
      <c r="B99" s="52" t="s">
        <v>141</v>
      </c>
      <c r="C99" s="52" t="s">
        <v>161</v>
      </c>
      <c r="D99" s="52">
        <v>164</v>
      </c>
      <c r="E99" s="52">
        <v>54</v>
      </c>
      <c r="F99" s="52">
        <v>9</v>
      </c>
      <c r="G99" s="53">
        <v>43983</v>
      </c>
      <c r="H99" s="60">
        <v>3</v>
      </c>
    </row>
    <row r="100" spans="1:8" ht="13.5" thickTop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250" zoomScaleNormal="250" workbookViewId="0">
      <selection activeCell="C2" sqref="C2"/>
    </sheetView>
  </sheetViews>
  <sheetFormatPr defaultRowHeight="12.75" x14ac:dyDescent="0.2"/>
  <cols>
    <col min="3" max="3" width="10.85546875" customWidth="1"/>
  </cols>
  <sheetData>
    <row r="1" spans="1:3" x14ac:dyDescent="0.2">
      <c r="A1">
        <v>10</v>
      </c>
      <c r="C1">
        <f>A1*$C$7</f>
        <v>50</v>
      </c>
    </row>
    <row r="2" spans="1:3" x14ac:dyDescent="0.2">
      <c r="A2">
        <v>20</v>
      </c>
      <c r="C2">
        <f>A2*$C$7</f>
        <v>100</v>
      </c>
    </row>
    <row r="3" spans="1:3" x14ac:dyDescent="0.2">
      <c r="A3">
        <v>30</v>
      </c>
      <c r="C3">
        <f>A3*$C$7</f>
        <v>150</v>
      </c>
    </row>
    <row r="4" spans="1:3" x14ac:dyDescent="0.2">
      <c r="A4">
        <v>40</v>
      </c>
      <c r="C4">
        <f>A4*$C$7</f>
        <v>200</v>
      </c>
    </row>
    <row r="5" spans="1:3" x14ac:dyDescent="0.2">
      <c r="A5">
        <v>50</v>
      </c>
      <c r="C5">
        <f>A5*$C$7</f>
        <v>250</v>
      </c>
    </row>
    <row r="7" spans="1:3" x14ac:dyDescent="0.2">
      <c r="C7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40" zoomScaleNormal="140" workbookViewId="0">
      <selection activeCell="F2" sqref="F2"/>
    </sheetView>
  </sheetViews>
  <sheetFormatPr defaultRowHeight="12.75" x14ac:dyDescent="0.2"/>
  <cols>
    <col min="1" max="1" width="17.5703125" customWidth="1"/>
    <col min="2" max="2" width="14.42578125" customWidth="1"/>
    <col min="3" max="3" width="9" customWidth="1"/>
    <col min="4" max="4" width="12.28515625" customWidth="1"/>
    <col min="5" max="5" width="31.42578125" customWidth="1"/>
    <col min="6" max="6" width="30.5703125" customWidth="1"/>
    <col min="7" max="7" width="19.7109375" customWidth="1"/>
  </cols>
  <sheetData>
    <row r="1" spans="1:9" ht="15.75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218</v>
      </c>
      <c r="F1" s="1" t="s">
        <v>219</v>
      </c>
    </row>
    <row r="2" spans="1:9" ht="15" x14ac:dyDescent="0.2">
      <c r="A2" s="3" t="s">
        <v>43</v>
      </c>
      <c r="B2" s="4">
        <v>20</v>
      </c>
      <c r="C2" s="4">
        <v>75</v>
      </c>
      <c r="D2" s="14">
        <f>B2*40%+C2*60%</f>
        <v>53</v>
      </c>
      <c r="E2" s="14" t="str">
        <f>IF(D2&gt;=70,"GEÇTİ","KALDI")</f>
        <v>KALDI</v>
      </c>
      <c r="F2" s="14" t="str">
        <f>IF(D2&lt;70,"KALDI","GEÇTİ")</f>
        <v>KALDI</v>
      </c>
    </row>
    <row r="3" spans="1:9" ht="15" x14ac:dyDescent="0.2">
      <c r="A3" s="3" t="s">
        <v>7</v>
      </c>
      <c r="B3" s="4">
        <v>45</v>
      </c>
      <c r="C3" s="4">
        <v>90</v>
      </c>
      <c r="D3" s="14">
        <f t="shared" ref="D3:D8" si="0">B3*40%+C3*60%</f>
        <v>72</v>
      </c>
      <c r="E3" s="14" t="str">
        <f t="shared" ref="E3:E8" si="1">IF(D3&gt;=70,"GEÇTİ","KALDI")</f>
        <v>GEÇTİ</v>
      </c>
      <c r="F3" s="14" t="str">
        <f t="shared" ref="F3:F8" si="2">IF(D3&lt;70,"KALDI","GEÇTİ")</f>
        <v>GEÇTİ</v>
      </c>
    </row>
    <row r="4" spans="1:9" ht="15" x14ac:dyDescent="0.2">
      <c r="A4" s="3" t="s">
        <v>8</v>
      </c>
      <c r="B4" s="4">
        <v>40</v>
      </c>
      <c r="C4" s="4">
        <v>60</v>
      </c>
      <c r="D4" s="14">
        <f t="shared" si="0"/>
        <v>52</v>
      </c>
      <c r="E4" s="14" t="str">
        <f t="shared" si="1"/>
        <v>KALDI</v>
      </c>
      <c r="F4" s="14" t="str">
        <f t="shared" si="2"/>
        <v>KALDI</v>
      </c>
    </row>
    <row r="5" spans="1:9" ht="15" x14ac:dyDescent="0.2">
      <c r="A5" s="3" t="s">
        <v>9</v>
      </c>
      <c r="B5" s="4">
        <v>50</v>
      </c>
      <c r="C5" s="4">
        <v>35</v>
      </c>
      <c r="D5" s="14">
        <f t="shared" si="0"/>
        <v>41</v>
      </c>
      <c r="E5" s="14" t="str">
        <f t="shared" si="1"/>
        <v>KALDI</v>
      </c>
      <c r="F5" s="14" t="str">
        <f t="shared" si="2"/>
        <v>KALDI</v>
      </c>
    </row>
    <row r="6" spans="1:9" ht="15" x14ac:dyDescent="0.2">
      <c r="A6" s="3" t="s">
        <v>44</v>
      </c>
      <c r="B6" s="4">
        <v>60</v>
      </c>
      <c r="C6" s="4">
        <v>85</v>
      </c>
      <c r="D6" s="14">
        <f t="shared" si="0"/>
        <v>75</v>
      </c>
      <c r="E6" s="14" t="str">
        <f t="shared" si="1"/>
        <v>GEÇTİ</v>
      </c>
      <c r="F6" s="14" t="str">
        <f t="shared" si="2"/>
        <v>GEÇTİ</v>
      </c>
    </row>
    <row r="7" spans="1:9" ht="15" x14ac:dyDescent="0.2">
      <c r="A7" s="3" t="s">
        <v>12</v>
      </c>
      <c r="B7" s="4">
        <v>25</v>
      </c>
      <c r="C7" s="4">
        <v>10</v>
      </c>
      <c r="D7" s="14">
        <f t="shared" si="0"/>
        <v>16</v>
      </c>
      <c r="E7" s="14" t="str">
        <f t="shared" si="1"/>
        <v>KALDI</v>
      </c>
      <c r="F7" s="14" t="str">
        <f t="shared" si="2"/>
        <v>KALDI</v>
      </c>
    </row>
    <row r="8" spans="1:9" ht="15" x14ac:dyDescent="0.2">
      <c r="A8" s="3" t="s">
        <v>13</v>
      </c>
      <c r="B8" s="4">
        <v>80</v>
      </c>
      <c r="C8" s="4">
        <v>70</v>
      </c>
      <c r="D8" s="14">
        <f t="shared" si="0"/>
        <v>74</v>
      </c>
      <c r="E8" s="14" t="str">
        <f t="shared" si="1"/>
        <v>GEÇTİ</v>
      </c>
      <c r="F8" s="14" t="str">
        <f t="shared" si="2"/>
        <v>GEÇTİ</v>
      </c>
    </row>
    <row r="10" spans="1:9" ht="15" x14ac:dyDescent="0.2">
      <c r="A10" s="71" t="s">
        <v>45</v>
      </c>
      <c r="B10" s="71"/>
      <c r="C10" s="71"/>
      <c r="D10" s="71"/>
      <c r="E10" s="71"/>
      <c r="F10" s="71"/>
    </row>
    <row r="11" spans="1:9" ht="15" x14ac:dyDescent="0.2">
      <c r="A11" s="72" t="s">
        <v>46</v>
      </c>
      <c r="B11" s="73"/>
      <c r="C11" s="73"/>
      <c r="D11" s="73"/>
      <c r="E11" s="73"/>
      <c r="F11" s="73"/>
      <c r="G11" s="73"/>
      <c r="H11" s="73"/>
      <c r="I11" s="73"/>
    </row>
  </sheetData>
  <mergeCells count="2">
    <mergeCell ref="A10:F10"/>
    <mergeCell ref="A11:I11"/>
  </mergeCells>
  <conditionalFormatting sqref="G2:G8">
    <cfRule type="cellIs" priority="2" stopIfTrue="1" operator="greaterThanOrEqual">
      <formula>70</formula>
    </cfRule>
    <cfRule type="cellIs" priority="3" stopIfTrue="1" operator="greaterThanOrEqual">
      <formula>70</formula>
    </cfRule>
  </conditionalFormatting>
  <conditionalFormatting sqref="D9:E65536">
    <cfRule type="cellIs" dxfId="0" priority="1" stopIfTrue="1" operator="greaterThanOrEqual">
      <formula>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40" zoomScaleNormal="140" workbookViewId="0">
      <selection activeCell="A2" sqref="A2"/>
    </sheetView>
  </sheetViews>
  <sheetFormatPr defaultRowHeight="12.75" x14ac:dyDescent="0.2"/>
  <cols>
    <col min="3" max="3" width="7.5703125" customWidth="1"/>
    <col min="4" max="5" width="7.140625" customWidth="1"/>
    <col min="6" max="6" width="9.7109375" customWidth="1"/>
    <col min="7" max="7" width="9.85546875" customWidth="1"/>
    <col min="8" max="8" width="28.42578125" customWidth="1"/>
    <col min="9" max="9" width="30.7109375" customWidth="1"/>
    <col min="10" max="10" width="24" customWidth="1"/>
  </cols>
  <sheetData>
    <row r="1" spans="1:10" ht="48" x14ac:dyDescent="0.2">
      <c r="A1" s="15" t="s">
        <v>47</v>
      </c>
      <c r="B1" s="15" t="s">
        <v>48</v>
      </c>
      <c r="C1" s="15" t="s">
        <v>49</v>
      </c>
      <c r="D1" s="15" t="s">
        <v>50</v>
      </c>
      <c r="E1" s="15" t="s">
        <v>51</v>
      </c>
      <c r="F1" s="16" t="s">
        <v>52</v>
      </c>
      <c r="G1" s="17" t="s">
        <v>53</v>
      </c>
      <c r="H1" s="18" t="s">
        <v>54</v>
      </c>
    </row>
    <row r="2" spans="1:10" x14ac:dyDescent="0.2">
      <c r="A2" s="19" t="s">
        <v>55</v>
      </c>
      <c r="B2" s="19" t="s">
        <v>56</v>
      </c>
      <c r="C2" s="20">
        <v>40</v>
      </c>
      <c r="D2" s="20">
        <v>50</v>
      </c>
      <c r="E2" s="20">
        <v>15</v>
      </c>
      <c r="F2" s="20"/>
      <c r="G2" s="20"/>
      <c r="H2" s="21" t="s">
        <v>57</v>
      </c>
      <c r="I2" s="22"/>
    </row>
    <row r="3" spans="1:10" x14ac:dyDescent="0.2">
      <c r="A3" s="19" t="s">
        <v>58</v>
      </c>
      <c r="B3" s="19" t="s">
        <v>59</v>
      </c>
      <c r="C3" s="20">
        <v>55</v>
      </c>
      <c r="D3" s="20">
        <v>20</v>
      </c>
      <c r="E3" s="20">
        <v>50</v>
      </c>
      <c r="F3" s="23"/>
      <c r="G3" s="20"/>
      <c r="H3" s="24" t="s">
        <v>60</v>
      </c>
      <c r="I3" s="25"/>
    </row>
    <row r="4" spans="1:10" x14ac:dyDescent="0.2">
      <c r="A4" s="19" t="s">
        <v>61</v>
      </c>
      <c r="B4" s="19" t="s">
        <v>62</v>
      </c>
      <c r="C4" s="20">
        <v>75</v>
      </c>
      <c r="D4" s="20">
        <v>70</v>
      </c>
      <c r="E4" s="20">
        <v>65</v>
      </c>
      <c r="F4" s="23"/>
      <c r="G4" s="20"/>
      <c r="H4" s="26" t="s">
        <v>63</v>
      </c>
      <c r="I4" s="26"/>
    </row>
    <row r="5" spans="1:10" x14ac:dyDescent="0.2">
      <c r="A5" s="19" t="s">
        <v>64</v>
      </c>
      <c r="B5" s="19" t="s">
        <v>65</v>
      </c>
      <c r="C5" s="20">
        <v>84</v>
      </c>
      <c r="D5" s="20">
        <v>75</v>
      </c>
      <c r="E5" s="20">
        <v>70</v>
      </c>
      <c r="F5" s="23"/>
      <c r="G5" s="20"/>
      <c r="H5" s="27" t="s">
        <v>66</v>
      </c>
      <c r="I5" s="27"/>
      <c r="J5">
        <f>COUNTIF(F2:F10,"&lt;50")</f>
        <v>0</v>
      </c>
    </row>
    <row r="6" spans="1:10" x14ac:dyDescent="0.2">
      <c r="A6" s="19" t="s">
        <v>67</v>
      </c>
      <c r="B6" s="19" t="s">
        <v>68</v>
      </c>
      <c r="C6" s="20">
        <v>86</v>
      </c>
      <c r="D6" s="20">
        <v>80</v>
      </c>
      <c r="E6" s="20">
        <v>80</v>
      </c>
      <c r="F6" s="23"/>
      <c r="G6" s="20"/>
      <c r="H6" s="21" t="s">
        <v>69</v>
      </c>
      <c r="I6" s="21"/>
      <c r="J6">
        <f>COUNTIF(F2:F10,"&gt;=50")</f>
        <v>0</v>
      </c>
    </row>
    <row r="7" spans="1:10" ht="15" x14ac:dyDescent="0.25">
      <c r="A7" s="19" t="s">
        <v>70</v>
      </c>
      <c r="B7" s="19" t="s">
        <v>71</v>
      </c>
      <c r="C7" s="20">
        <v>95</v>
      </c>
      <c r="D7" s="20">
        <v>80</v>
      </c>
      <c r="E7" s="20"/>
      <c r="F7" s="28"/>
      <c r="G7" s="20"/>
      <c r="H7" s="29" t="s">
        <v>72</v>
      </c>
      <c r="I7" s="29"/>
    </row>
    <row r="8" spans="1:10" x14ac:dyDescent="0.2">
      <c r="A8" s="19" t="s">
        <v>73</v>
      </c>
      <c r="B8" s="19" t="s">
        <v>74</v>
      </c>
      <c r="C8" s="20">
        <v>32</v>
      </c>
      <c r="D8" s="20">
        <v>30</v>
      </c>
      <c r="E8" s="20">
        <v>45</v>
      </c>
      <c r="F8" s="23"/>
      <c r="G8" s="20"/>
      <c r="H8" s="26" t="s">
        <v>75</v>
      </c>
      <c r="I8" s="26"/>
    </row>
    <row r="9" spans="1:10" x14ac:dyDescent="0.2">
      <c r="A9" s="19" t="s">
        <v>76</v>
      </c>
      <c r="B9" s="19" t="s">
        <v>77</v>
      </c>
      <c r="C9" s="20">
        <v>100</v>
      </c>
      <c r="D9" s="20">
        <v>35</v>
      </c>
      <c r="E9" s="20">
        <v>15</v>
      </c>
      <c r="F9" s="23"/>
      <c r="G9" s="20"/>
      <c r="H9" s="30" t="s">
        <v>78</v>
      </c>
      <c r="I9" s="30"/>
    </row>
    <row r="10" spans="1:10" ht="15" x14ac:dyDescent="0.25">
      <c r="A10" s="19" t="s">
        <v>79</v>
      </c>
      <c r="B10" s="19" t="s">
        <v>80</v>
      </c>
      <c r="C10" s="20">
        <v>20</v>
      </c>
      <c r="D10" s="20">
        <v>45</v>
      </c>
      <c r="E10" s="20"/>
      <c r="F10" s="28"/>
      <c r="G10" s="20"/>
      <c r="H10" s="27" t="s">
        <v>81</v>
      </c>
      <c r="I10" s="27"/>
    </row>
  </sheetData>
  <dataValidations count="1">
    <dataValidation type="whole" allowBlank="1" showInputMessage="1" showErrorMessage="1" errorTitle="DİKKAT" error="0 -100 ARASINDA NOT GİRİN" sqref="C2:F10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D18" sqref="D18"/>
    </sheetView>
  </sheetViews>
  <sheetFormatPr defaultRowHeight="12.75" x14ac:dyDescent="0.2"/>
  <cols>
    <col min="1" max="1" width="19.28515625" customWidth="1"/>
    <col min="2" max="2" width="16.7109375" customWidth="1"/>
    <col min="3" max="3" width="18.85546875" customWidth="1"/>
    <col min="4" max="4" width="14.42578125" customWidth="1"/>
    <col min="5" max="5" width="16.42578125" customWidth="1"/>
    <col min="6" max="6" width="14" customWidth="1"/>
    <col min="7" max="7" width="21" customWidth="1"/>
  </cols>
  <sheetData>
    <row r="1" spans="1:8" ht="20.25" x14ac:dyDescent="0.3">
      <c r="A1" s="74" t="s">
        <v>26</v>
      </c>
      <c r="B1" s="74"/>
      <c r="C1" s="74"/>
      <c r="D1" s="74"/>
      <c r="E1" s="74"/>
      <c r="F1" s="74"/>
      <c r="G1" s="74"/>
      <c r="H1" s="74"/>
    </row>
    <row r="2" spans="1:8" ht="132" customHeight="1" x14ac:dyDescent="0.2">
      <c r="A2" s="10" t="s">
        <v>27</v>
      </c>
      <c r="B2" s="10" t="s">
        <v>28</v>
      </c>
      <c r="C2" s="10" t="s">
        <v>29</v>
      </c>
      <c r="D2" s="10" t="s">
        <v>30</v>
      </c>
      <c r="E2" s="10" t="s">
        <v>31</v>
      </c>
      <c r="F2" s="10" t="s">
        <v>32</v>
      </c>
      <c r="G2" s="10" t="s">
        <v>33</v>
      </c>
    </row>
    <row r="3" spans="1:8" ht="18" x14ac:dyDescent="0.25">
      <c r="A3" s="11" t="s">
        <v>34</v>
      </c>
      <c r="B3" s="9">
        <v>75</v>
      </c>
      <c r="C3" s="9">
        <f>B3*$G$10</f>
        <v>2913.75</v>
      </c>
      <c r="D3" s="9">
        <v>10</v>
      </c>
      <c r="E3" s="9"/>
      <c r="F3" s="9">
        <v>0.18</v>
      </c>
      <c r="G3" s="11"/>
    </row>
    <row r="4" spans="1:8" ht="18" x14ac:dyDescent="0.25">
      <c r="A4" s="11" t="s">
        <v>35</v>
      </c>
      <c r="B4" s="9">
        <v>30</v>
      </c>
      <c r="C4" s="61">
        <f t="shared" ref="C4:C9" si="0">B4*$G$10</f>
        <v>1165.5</v>
      </c>
      <c r="D4" s="9">
        <v>40</v>
      </c>
      <c r="E4" s="9"/>
      <c r="F4" s="9">
        <v>0.18</v>
      </c>
      <c r="G4" s="12"/>
    </row>
    <row r="5" spans="1:8" ht="18" x14ac:dyDescent="0.25">
      <c r="A5" s="11" t="s">
        <v>36</v>
      </c>
      <c r="B5" s="9">
        <v>105</v>
      </c>
      <c r="C5" s="61">
        <f t="shared" si="0"/>
        <v>4079.25</v>
      </c>
      <c r="D5" s="9">
        <v>5</v>
      </c>
      <c r="E5" s="9"/>
      <c r="F5" s="9">
        <v>0.18</v>
      </c>
      <c r="G5" s="12"/>
    </row>
    <row r="6" spans="1:8" ht="18" x14ac:dyDescent="0.25">
      <c r="A6" s="11" t="s">
        <v>37</v>
      </c>
      <c r="B6" s="9">
        <v>95</v>
      </c>
      <c r="C6" s="61">
        <f t="shared" si="0"/>
        <v>3690.75</v>
      </c>
      <c r="D6" s="9">
        <v>5</v>
      </c>
      <c r="E6" s="9"/>
      <c r="F6" s="9">
        <v>0.18</v>
      </c>
      <c r="G6" s="12"/>
    </row>
    <row r="7" spans="1:8" ht="18" x14ac:dyDescent="0.25">
      <c r="A7" s="11" t="s">
        <v>38</v>
      </c>
      <c r="B7" s="9">
        <v>20</v>
      </c>
      <c r="C7" s="61">
        <f t="shared" si="0"/>
        <v>777</v>
      </c>
      <c r="D7" s="9">
        <v>13</v>
      </c>
      <c r="E7" s="9"/>
      <c r="F7" s="9">
        <v>0.18</v>
      </c>
      <c r="G7" s="12"/>
    </row>
    <row r="8" spans="1:8" ht="18" x14ac:dyDescent="0.25">
      <c r="A8" s="11" t="s">
        <v>39</v>
      </c>
      <c r="B8" s="9">
        <v>5</v>
      </c>
      <c r="C8" s="61">
        <f t="shared" si="0"/>
        <v>194.25</v>
      </c>
      <c r="D8" s="9">
        <v>20</v>
      </c>
      <c r="E8" s="9"/>
      <c r="F8" s="9">
        <v>0.23</v>
      </c>
      <c r="G8" s="12"/>
    </row>
    <row r="9" spans="1:8" ht="18" x14ac:dyDescent="0.25">
      <c r="A9" s="11" t="s">
        <v>40</v>
      </c>
      <c r="B9" s="9">
        <v>2</v>
      </c>
      <c r="C9" s="61">
        <f t="shared" si="0"/>
        <v>77.7</v>
      </c>
      <c r="D9" s="9">
        <v>30</v>
      </c>
      <c r="E9" s="9"/>
      <c r="F9" s="9">
        <v>0.23</v>
      </c>
      <c r="G9" s="12"/>
    </row>
    <row r="10" spans="1:8" ht="18" x14ac:dyDescent="0.25">
      <c r="A10" s="11"/>
      <c r="B10" s="11"/>
      <c r="C10" s="11"/>
      <c r="D10" s="11"/>
      <c r="E10" s="75" t="s">
        <v>41</v>
      </c>
      <c r="F10" s="75"/>
      <c r="G10" s="13">
        <v>38.85</v>
      </c>
    </row>
    <row r="11" spans="1:8" ht="18" x14ac:dyDescent="0.25">
      <c r="A11" s="11"/>
      <c r="B11" s="76" t="s">
        <v>42</v>
      </c>
      <c r="C11" s="76"/>
      <c r="D11" s="76"/>
      <c r="E11" s="76"/>
      <c r="F11" s="76"/>
      <c r="G11" s="13"/>
    </row>
  </sheetData>
  <mergeCells count="3">
    <mergeCell ref="A1:H1"/>
    <mergeCell ref="E10:F10"/>
    <mergeCell ref="B11:F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130" zoomScaleNormal="130" workbookViewId="0">
      <selection activeCell="H16" sqref="H16"/>
    </sheetView>
  </sheetViews>
  <sheetFormatPr defaultRowHeight="12.75" x14ac:dyDescent="0.2"/>
  <cols>
    <col min="2" max="2" width="10.5703125" customWidth="1"/>
    <col min="3" max="3" width="13.28515625" customWidth="1"/>
    <col min="4" max="4" width="13.140625" customWidth="1"/>
    <col min="5" max="5" width="10.28515625" customWidth="1"/>
    <col min="6" max="6" width="11.7109375" customWidth="1"/>
    <col min="7" max="7" width="12.7109375" customWidth="1"/>
    <col min="8" max="8" width="44.28515625" customWidth="1"/>
    <col min="9" max="9" width="16.5703125" customWidth="1"/>
    <col min="10" max="10" width="14.85546875" customWidth="1"/>
    <col min="15" max="16" width="11" bestFit="1" customWidth="1"/>
    <col min="18" max="18" width="12.140625" customWidth="1"/>
    <col min="19" max="19" width="16.7109375" customWidth="1"/>
  </cols>
  <sheetData>
    <row r="1" spans="1:20" ht="18.75" x14ac:dyDescent="0.3">
      <c r="A1" s="80" t="s">
        <v>82</v>
      </c>
      <c r="B1" s="80"/>
      <c r="C1" s="80"/>
      <c r="D1" s="80"/>
      <c r="E1" s="80"/>
      <c r="F1" s="80"/>
      <c r="G1" s="80"/>
      <c r="H1" s="80"/>
    </row>
    <row r="2" spans="1:20" ht="27" customHeight="1" x14ac:dyDescent="0.25">
      <c r="A2" s="32" t="s">
        <v>83</v>
      </c>
      <c r="B2" s="32" t="s">
        <v>84</v>
      </c>
      <c r="C2" s="33" t="s">
        <v>85</v>
      </c>
      <c r="D2" s="33" t="s">
        <v>86</v>
      </c>
      <c r="E2" s="33" t="s">
        <v>87</v>
      </c>
      <c r="F2" s="32" t="s">
        <v>88</v>
      </c>
      <c r="G2" s="32" t="s">
        <v>15</v>
      </c>
      <c r="H2" s="32" t="s">
        <v>89</v>
      </c>
      <c r="J2" s="34"/>
    </row>
    <row r="3" spans="1:20" x14ac:dyDescent="0.2">
      <c r="A3" s="35" t="s">
        <v>90</v>
      </c>
      <c r="B3" s="20">
        <v>235</v>
      </c>
      <c r="C3" s="20">
        <v>160</v>
      </c>
      <c r="D3" s="20">
        <v>130</v>
      </c>
      <c r="E3" s="20"/>
      <c r="F3" s="20">
        <f>SUM(B3:E3)</f>
        <v>525</v>
      </c>
      <c r="G3" s="23">
        <f>(B3+C3+D3+E3)/4</f>
        <v>131.25</v>
      </c>
      <c r="H3" s="20" t="str">
        <f>IF(G3&gt;=200,"SATIŞ İYİ","NORMAL")</f>
        <v>NORMAL</v>
      </c>
      <c r="I3" s="36"/>
      <c r="O3" s="36"/>
      <c r="P3" s="36"/>
    </row>
    <row r="4" spans="1:20" ht="13.5" customHeight="1" x14ac:dyDescent="0.2">
      <c r="A4" s="35" t="s">
        <v>91</v>
      </c>
      <c r="B4" s="20">
        <v>260</v>
      </c>
      <c r="C4" s="20">
        <v>210</v>
      </c>
      <c r="D4" s="20">
        <v>175</v>
      </c>
      <c r="E4" s="20">
        <v>65</v>
      </c>
      <c r="F4" s="20">
        <f t="shared" ref="F4:F9" si="0">SUM(B4:E4)</f>
        <v>710</v>
      </c>
      <c r="G4" s="23">
        <f t="shared" ref="G4:G9" si="1">(B4+C4+D4+E4)/4</f>
        <v>177.5</v>
      </c>
      <c r="H4" s="20" t="str">
        <f t="shared" ref="H4:H9" si="2">IF(G4&gt;=200,"SATIŞ İYİ","NORMAL")</f>
        <v>NORMAL</v>
      </c>
      <c r="I4" s="36"/>
      <c r="O4" s="36"/>
      <c r="P4" s="36"/>
      <c r="S4" s="37"/>
      <c r="T4" s="37"/>
    </row>
    <row r="5" spans="1:20" x14ac:dyDescent="0.2">
      <c r="A5" s="35" t="s">
        <v>92</v>
      </c>
      <c r="B5" s="20">
        <v>285</v>
      </c>
      <c r="C5" s="20">
        <v>260</v>
      </c>
      <c r="D5" s="20">
        <v>190</v>
      </c>
      <c r="E5" s="20">
        <v>75</v>
      </c>
      <c r="F5" s="20">
        <f t="shared" si="0"/>
        <v>810</v>
      </c>
      <c r="G5" s="23">
        <f t="shared" si="1"/>
        <v>202.5</v>
      </c>
      <c r="H5" s="20" t="str">
        <f t="shared" si="2"/>
        <v>SATIŞ İYİ</v>
      </c>
      <c r="I5" s="36"/>
      <c r="O5" s="36"/>
      <c r="P5" s="36"/>
    </row>
    <row r="6" spans="1:20" x14ac:dyDescent="0.2">
      <c r="A6" s="35" t="s">
        <v>93</v>
      </c>
      <c r="B6" s="20">
        <v>100</v>
      </c>
      <c r="C6" s="20">
        <v>160</v>
      </c>
      <c r="D6" s="20">
        <v>210</v>
      </c>
      <c r="E6" s="20"/>
      <c r="F6" s="20">
        <f t="shared" si="0"/>
        <v>470</v>
      </c>
      <c r="G6" s="23">
        <f t="shared" si="1"/>
        <v>117.5</v>
      </c>
      <c r="H6" s="20" t="str">
        <f t="shared" si="2"/>
        <v>NORMAL</v>
      </c>
      <c r="I6" s="36"/>
      <c r="O6" s="36"/>
      <c r="P6" s="36"/>
    </row>
    <row r="7" spans="1:20" x14ac:dyDescent="0.2">
      <c r="A7" s="35" t="s">
        <v>94</v>
      </c>
      <c r="B7" s="20">
        <v>335</v>
      </c>
      <c r="C7" s="20">
        <v>210</v>
      </c>
      <c r="D7" s="20">
        <v>195</v>
      </c>
      <c r="E7" s="20">
        <v>95</v>
      </c>
      <c r="F7" s="20">
        <f t="shared" si="0"/>
        <v>835</v>
      </c>
      <c r="G7" s="23">
        <f t="shared" si="1"/>
        <v>208.75</v>
      </c>
      <c r="H7" s="20" t="str">
        <f t="shared" si="2"/>
        <v>SATIŞ İYİ</v>
      </c>
      <c r="I7" s="36"/>
      <c r="O7" s="36"/>
      <c r="P7" s="36"/>
    </row>
    <row r="8" spans="1:20" x14ac:dyDescent="0.2">
      <c r="A8" s="35" t="s">
        <v>95</v>
      </c>
      <c r="B8" s="20">
        <v>360</v>
      </c>
      <c r="C8" s="20">
        <v>260</v>
      </c>
      <c r="D8" s="20">
        <v>250</v>
      </c>
      <c r="E8" s="20">
        <v>105</v>
      </c>
      <c r="F8" s="20">
        <f t="shared" si="0"/>
        <v>975</v>
      </c>
      <c r="G8" s="23">
        <f t="shared" si="1"/>
        <v>243.75</v>
      </c>
      <c r="H8" s="20" t="str">
        <f t="shared" si="2"/>
        <v>SATIŞ İYİ</v>
      </c>
      <c r="I8" s="36"/>
      <c r="O8" s="36"/>
      <c r="P8" s="36"/>
    </row>
    <row r="9" spans="1:20" x14ac:dyDescent="0.2">
      <c r="A9" s="35" t="s">
        <v>96</v>
      </c>
      <c r="B9" s="20">
        <v>385</v>
      </c>
      <c r="C9" s="20">
        <v>160</v>
      </c>
      <c r="D9" s="20">
        <v>270</v>
      </c>
      <c r="E9" s="20">
        <v>125</v>
      </c>
      <c r="F9" s="20">
        <f t="shared" si="0"/>
        <v>940</v>
      </c>
      <c r="G9" s="23">
        <f t="shared" si="1"/>
        <v>235</v>
      </c>
      <c r="H9" s="20" t="str">
        <f t="shared" si="2"/>
        <v>SATIŞ İYİ</v>
      </c>
      <c r="I9" s="36"/>
      <c r="O9" s="36"/>
      <c r="P9" s="36"/>
    </row>
    <row r="10" spans="1:20" ht="27" customHeight="1" x14ac:dyDescent="0.2">
      <c r="A10" s="81" t="s">
        <v>97</v>
      </c>
      <c r="B10" s="82"/>
      <c r="C10" s="82"/>
      <c r="D10" s="82"/>
      <c r="E10" s="82"/>
      <c r="F10" s="82"/>
      <c r="G10" s="82"/>
      <c r="H10" s="82"/>
      <c r="O10" s="36"/>
      <c r="P10" s="36"/>
    </row>
    <row r="11" spans="1:20" ht="15" x14ac:dyDescent="0.25">
      <c r="A11" s="77" t="s">
        <v>99</v>
      </c>
      <c r="B11" s="78"/>
      <c r="C11" s="78"/>
      <c r="D11" s="78"/>
      <c r="E11" s="78"/>
      <c r="F11" s="78"/>
      <c r="G11" s="79"/>
      <c r="H11" s="38">
        <f>COUNTIF(E3:E9,"&lt;100")</f>
        <v>3</v>
      </c>
      <c r="P11" s="36"/>
    </row>
    <row r="12" spans="1:20" ht="15" x14ac:dyDescent="0.25">
      <c r="A12" s="77" t="s">
        <v>100</v>
      </c>
      <c r="B12" s="78"/>
      <c r="C12" s="78"/>
      <c r="D12" s="78"/>
      <c r="E12" s="78"/>
      <c r="F12" s="78"/>
      <c r="G12" s="79"/>
      <c r="H12" s="31">
        <f>MAX(B3:B9)</f>
        <v>385</v>
      </c>
      <c r="P12" s="36"/>
    </row>
    <row r="13" spans="1:20" ht="15" x14ac:dyDescent="0.25">
      <c r="A13" s="77" t="s">
        <v>220</v>
      </c>
      <c r="B13" s="78"/>
      <c r="C13" s="78"/>
      <c r="D13" s="78"/>
      <c r="E13" s="78"/>
      <c r="F13" s="78"/>
      <c r="G13" s="79"/>
      <c r="H13" s="31">
        <f>SUM(B3:B9,D3:D9)</f>
        <v>3380</v>
      </c>
    </row>
    <row r="14" spans="1:20" ht="15" x14ac:dyDescent="0.25">
      <c r="A14" s="77" t="s">
        <v>101</v>
      </c>
      <c r="B14" s="78"/>
      <c r="C14" s="78"/>
      <c r="D14" s="78"/>
      <c r="E14" s="78"/>
      <c r="F14" s="78"/>
      <c r="G14" s="79"/>
      <c r="H14" s="31">
        <f>MAX(B6:E6)</f>
        <v>210</v>
      </c>
    </row>
    <row r="15" spans="1:20" ht="15" x14ac:dyDescent="0.25">
      <c r="A15" s="77" t="s">
        <v>102</v>
      </c>
      <c r="B15" s="78"/>
      <c r="C15" s="78"/>
      <c r="D15" s="78"/>
      <c r="E15" s="78"/>
      <c r="F15" s="78"/>
      <c r="G15" s="79"/>
      <c r="H15" s="31">
        <f>COUNTIF(B8:E8,"&gt;250")</f>
        <v>2</v>
      </c>
    </row>
    <row r="16" spans="1:20" ht="15" x14ac:dyDescent="0.25">
      <c r="A16" s="77" t="s">
        <v>103</v>
      </c>
      <c r="B16" s="78"/>
      <c r="C16" s="78"/>
      <c r="D16" s="78"/>
      <c r="E16" s="78"/>
      <c r="F16" s="78"/>
      <c r="G16" s="79"/>
      <c r="H16" s="31">
        <f>COUNTBLANK(E3:E9)</f>
        <v>2</v>
      </c>
    </row>
  </sheetData>
  <mergeCells count="8">
    <mergeCell ref="A15:G15"/>
    <mergeCell ref="A16:G16"/>
    <mergeCell ref="A1:H1"/>
    <mergeCell ref="A10:H10"/>
    <mergeCell ref="A11:G11"/>
    <mergeCell ref="A12:G12"/>
    <mergeCell ref="A13:G13"/>
    <mergeCell ref="A14:G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30" zoomScaleNormal="130" workbookViewId="0">
      <selection activeCell="E10" sqref="E10"/>
    </sheetView>
  </sheetViews>
  <sheetFormatPr defaultRowHeight="12.75" x14ac:dyDescent="0.2"/>
  <cols>
    <col min="1" max="1" width="10.85546875" customWidth="1"/>
    <col min="2" max="2" width="16.85546875" customWidth="1"/>
    <col min="3" max="3" width="17.28515625" customWidth="1"/>
    <col min="4" max="4" width="27.85546875" customWidth="1"/>
    <col min="5" max="5" width="26.85546875" customWidth="1"/>
  </cols>
  <sheetData>
    <row r="1" spans="1:5" ht="15.75" thickBot="1" x14ac:dyDescent="0.3">
      <c r="A1" s="39" t="s">
        <v>83</v>
      </c>
      <c r="B1" s="39" t="s">
        <v>104</v>
      </c>
      <c r="C1" s="39" t="s">
        <v>105</v>
      </c>
      <c r="D1" s="39" t="s">
        <v>106</v>
      </c>
    </row>
    <row r="2" spans="1:5" ht="16.5" thickTop="1" thickBot="1" x14ac:dyDescent="0.3">
      <c r="A2" s="40" t="s">
        <v>90</v>
      </c>
      <c r="B2" s="41">
        <v>18250</v>
      </c>
      <c r="C2" s="42">
        <v>16500</v>
      </c>
      <c r="D2" s="41">
        <f>B2-C2</f>
        <v>1750</v>
      </c>
    </row>
    <row r="3" spans="1:5" ht="16.5" thickTop="1" thickBot="1" x14ac:dyDescent="0.3">
      <c r="A3" s="40" t="s">
        <v>91</v>
      </c>
      <c r="B3" s="42">
        <v>14350</v>
      </c>
      <c r="C3" s="87">
        <v>11250</v>
      </c>
      <c r="D3" s="86">
        <f t="shared" ref="D3:D10" si="0">B3-C3</f>
        <v>3100</v>
      </c>
    </row>
    <row r="4" spans="1:5" ht="16.5" thickTop="1" thickBot="1" x14ac:dyDescent="0.3">
      <c r="A4" s="40" t="s">
        <v>92</v>
      </c>
      <c r="B4" s="41">
        <v>35650</v>
      </c>
      <c r="C4" s="42">
        <v>15150</v>
      </c>
      <c r="D4" s="41">
        <f t="shared" si="0"/>
        <v>20500</v>
      </c>
    </row>
    <row r="5" spans="1:5" ht="16.5" thickTop="1" thickBot="1" x14ac:dyDescent="0.3">
      <c r="A5" s="40" t="s">
        <v>93</v>
      </c>
      <c r="B5" s="41">
        <v>27500</v>
      </c>
      <c r="C5" s="42">
        <v>14250</v>
      </c>
      <c r="D5" s="41">
        <f t="shared" si="0"/>
        <v>13250</v>
      </c>
    </row>
    <row r="6" spans="1:5" ht="16.5" thickTop="1" thickBot="1" x14ac:dyDescent="0.3">
      <c r="A6" s="40" t="s">
        <v>94</v>
      </c>
      <c r="B6" s="41">
        <v>19350</v>
      </c>
      <c r="C6" s="42">
        <v>14200</v>
      </c>
      <c r="D6" s="41">
        <f t="shared" si="0"/>
        <v>5150</v>
      </c>
    </row>
    <row r="7" spans="1:5" ht="16.5" thickTop="1" thickBot="1" x14ac:dyDescent="0.3">
      <c r="A7" s="40" t="s">
        <v>95</v>
      </c>
      <c r="B7" s="42">
        <v>11500</v>
      </c>
      <c r="C7" s="87">
        <v>11250</v>
      </c>
      <c r="D7" s="86">
        <f t="shared" si="0"/>
        <v>250</v>
      </c>
    </row>
    <row r="8" spans="1:5" ht="16.5" thickTop="1" thickBot="1" x14ac:dyDescent="0.3">
      <c r="A8" s="40" t="s">
        <v>96</v>
      </c>
      <c r="B8" s="41">
        <v>26480</v>
      </c>
      <c r="C8" s="42">
        <v>15260</v>
      </c>
      <c r="D8" s="41">
        <f t="shared" si="0"/>
        <v>11220</v>
      </c>
    </row>
    <row r="9" spans="1:5" ht="16.5" thickTop="1" thickBot="1" x14ac:dyDescent="0.3">
      <c r="A9" s="40" t="s">
        <v>98</v>
      </c>
      <c r="B9" s="41">
        <v>36105</v>
      </c>
      <c r="C9" s="42">
        <v>14105</v>
      </c>
      <c r="D9" s="41">
        <f t="shared" si="0"/>
        <v>22000</v>
      </c>
    </row>
    <row r="10" spans="1:5" ht="16.5" thickTop="1" thickBot="1" x14ac:dyDescent="0.3">
      <c r="A10" s="40" t="s">
        <v>107</v>
      </c>
      <c r="B10" s="41">
        <v>24150</v>
      </c>
      <c r="C10" s="87">
        <v>10260</v>
      </c>
      <c r="D10" s="41">
        <f t="shared" si="0"/>
        <v>13890</v>
      </c>
      <c r="E10">
        <f>SUM(D2,D4,D5,D6,D9,D8,D10)</f>
        <v>87760</v>
      </c>
    </row>
    <row r="11" spans="1:5" ht="15.75" thickTop="1" x14ac:dyDescent="0.25">
      <c r="A11" s="43" t="s">
        <v>88</v>
      </c>
      <c r="B11" s="31">
        <f>SUM(B2:B10)</f>
        <v>213335</v>
      </c>
      <c r="C11" s="31">
        <f>SUM(C2:C10)</f>
        <v>122225</v>
      </c>
    </row>
    <row r="12" spans="1:5" ht="15" x14ac:dyDescent="0.25">
      <c r="A12" s="83" t="s">
        <v>108</v>
      </c>
      <c r="B12" s="84"/>
      <c r="C12" s="84"/>
      <c r="D12" s="85"/>
      <c r="E12" s="31">
        <f>SUMIF(B2:B10,"&gt;15000",D2:D10)</f>
        <v>87760</v>
      </c>
    </row>
    <row r="13" spans="1:5" ht="15" x14ac:dyDescent="0.25">
      <c r="A13" s="62" t="s">
        <v>221</v>
      </c>
      <c r="B13" s="63"/>
      <c r="C13" s="63"/>
      <c r="D13" s="64"/>
      <c r="E13">
        <f>SUMIF(C2:C10,"&lt;13000",D2:D10)</f>
        <v>17240</v>
      </c>
    </row>
    <row r="14" spans="1:5" ht="15" x14ac:dyDescent="0.25">
      <c r="A14" s="83" t="s">
        <v>109</v>
      </c>
      <c r="B14" s="84"/>
      <c r="C14" s="84"/>
      <c r="D14" s="85"/>
    </row>
  </sheetData>
  <mergeCells count="2">
    <mergeCell ref="A12:D12"/>
    <mergeCell ref="A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30" zoomScaleNormal="130" workbookViewId="0">
      <selection activeCell="D2" sqref="D2"/>
    </sheetView>
  </sheetViews>
  <sheetFormatPr defaultRowHeight="12.75" x14ac:dyDescent="0.2"/>
  <cols>
    <col min="1" max="1" width="12.7109375" customWidth="1"/>
    <col min="2" max="3" width="11.140625" customWidth="1"/>
    <col min="4" max="4" width="29.42578125" customWidth="1"/>
    <col min="5" max="5" width="27.5703125" customWidth="1"/>
  </cols>
  <sheetData>
    <row r="1" spans="1:5" ht="18" x14ac:dyDescent="0.25">
      <c r="A1" s="44" t="s">
        <v>110</v>
      </c>
      <c r="B1" s="44" t="s">
        <v>111</v>
      </c>
      <c r="D1" t="s">
        <v>112</v>
      </c>
      <c r="E1" t="s">
        <v>113</v>
      </c>
    </row>
    <row r="2" spans="1:5" ht="15.75" x14ac:dyDescent="0.25">
      <c r="A2" s="45" t="s">
        <v>114</v>
      </c>
      <c r="B2" s="45" t="s">
        <v>115</v>
      </c>
      <c r="D2" s="46" t="str">
        <f>CONCATENATE(A2," ",B2)</f>
        <v xml:space="preserve">MUSTAFA SERT </v>
      </c>
      <c r="E2" t="str">
        <f>A2&amp;" "&amp;B2</f>
        <v xml:space="preserve">MUSTAFA SERT </v>
      </c>
    </row>
    <row r="3" spans="1:5" ht="15.75" x14ac:dyDescent="0.25">
      <c r="A3" s="45" t="s">
        <v>116</v>
      </c>
      <c r="B3" s="45" t="s">
        <v>117</v>
      </c>
      <c r="D3" s="46" t="str">
        <f t="shared" ref="D3:D10" si="0">CONCATENATE(A3," ",B3)</f>
        <v>ERHAN BULUT</v>
      </c>
      <c r="E3" t="str">
        <f t="shared" ref="E3:E10" si="1">A3&amp;" "&amp;B3</f>
        <v>ERHAN BULUT</v>
      </c>
    </row>
    <row r="4" spans="1:5" ht="15.75" x14ac:dyDescent="0.25">
      <c r="A4" s="45" t="s">
        <v>118</v>
      </c>
      <c r="B4" s="45" t="s">
        <v>119</v>
      </c>
      <c r="D4" s="46" t="str">
        <f t="shared" si="0"/>
        <v>FUNDA KURT</v>
      </c>
      <c r="E4" t="str">
        <f t="shared" si="1"/>
        <v>FUNDA KURT</v>
      </c>
    </row>
    <row r="5" spans="1:5" ht="15.75" x14ac:dyDescent="0.25">
      <c r="A5" s="45" t="s">
        <v>120</v>
      </c>
      <c r="B5" s="45" t="s">
        <v>121</v>
      </c>
      <c r="D5" s="46" t="str">
        <f t="shared" si="0"/>
        <v>ŞÜKRAN PAMUK</v>
      </c>
      <c r="E5" t="str">
        <f t="shared" si="1"/>
        <v>ŞÜKRAN PAMUK</v>
      </c>
    </row>
    <row r="6" spans="1:5" ht="15.75" x14ac:dyDescent="0.25">
      <c r="A6" s="45" t="s">
        <v>122</v>
      </c>
      <c r="B6" s="45" t="s">
        <v>123</v>
      </c>
      <c r="D6" s="46" t="str">
        <f t="shared" si="0"/>
        <v>ESMA GÖCEK</v>
      </c>
      <c r="E6" t="str">
        <f t="shared" si="1"/>
        <v>ESMA GÖCEK</v>
      </c>
    </row>
    <row r="7" spans="1:5" ht="15.75" x14ac:dyDescent="0.25">
      <c r="A7" s="45" t="s">
        <v>124</v>
      </c>
      <c r="B7" s="45" t="s">
        <v>125</v>
      </c>
      <c r="D7" s="46" t="str">
        <f t="shared" si="0"/>
        <v>SİNEM AKÇA</v>
      </c>
      <c r="E7" t="str">
        <f t="shared" si="1"/>
        <v>SİNEM AKÇA</v>
      </c>
    </row>
    <row r="8" spans="1:5" ht="15.75" x14ac:dyDescent="0.25">
      <c r="A8" s="45" t="s">
        <v>126</v>
      </c>
      <c r="B8" s="45" t="s">
        <v>127</v>
      </c>
      <c r="D8" s="46" t="str">
        <f t="shared" si="0"/>
        <v>HACER ZORLU</v>
      </c>
      <c r="E8" t="str">
        <f t="shared" si="1"/>
        <v>HACER ZORLU</v>
      </c>
    </row>
    <row r="9" spans="1:5" ht="15.75" x14ac:dyDescent="0.25">
      <c r="A9" s="45" t="s">
        <v>128</v>
      </c>
      <c r="B9" s="45" t="s">
        <v>129</v>
      </c>
      <c r="D9" s="46" t="str">
        <f t="shared" si="0"/>
        <v>RAMAZAN KONAK</v>
      </c>
      <c r="E9" t="str">
        <f t="shared" si="1"/>
        <v>RAMAZAN KONAK</v>
      </c>
    </row>
    <row r="10" spans="1:5" ht="15.75" x14ac:dyDescent="0.25">
      <c r="A10" s="45" t="s">
        <v>130</v>
      </c>
      <c r="B10" s="45" t="s">
        <v>131</v>
      </c>
      <c r="D10" s="46" t="str">
        <f t="shared" si="0"/>
        <v>GAMZE DAL</v>
      </c>
      <c r="E10" t="str">
        <f t="shared" si="1"/>
        <v>GAMZE DAL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zoomScale="180" zoomScaleNormal="180" workbookViewId="0">
      <selection activeCell="A2" sqref="A2"/>
    </sheetView>
  </sheetViews>
  <sheetFormatPr defaultRowHeight="12.75" x14ac:dyDescent="0.2"/>
  <cols>
    <col min="1" max="1" width="19" customWidth="1"/>
    <col min="3" max="3" width="10.85546875" customWidth="1"/>
    <col min="4" max="4" width="25.28515625" customWidth="1"/>
  </cols>
  <sheetData>
    <row r="2" spans="1:5" x14ac:dyDescent="0.2">
      <c r="A2" t="str">
        <f>Uygulama7!D2</f>
        <v xml:space="preserve">MUSTAFA SERT </v>
      </c>
      <c r="C2" t="str">
        <f>Uygulama3!A2</f>
        <v>Ayten</v>
      </c>
      <c r="D2" t="str">
        <f>CONCATENATE(Uygulama3!A2," ",Uygulama3!B2)</f>
        <v>Ayten Çiftçi</v>
      </c>
      <c r="E2">
        <f>Uygulama1!B2</f>
        <v>20</v>
      </c>
    </row>
    <row r="3" spans="1:5" x14ac:dyDescent="0.2">
      <c r="A3" t="str">
        <f>Uygulama7!D3</f>
        <v>ERHAN BULUT</v>
      </c>
      <c r="C3" t="str">
        <f>Uygulama3!A3</f>
        <v>Cemre</v>
      </c>
      <c r="D3" t="str">
        <f>CONCATENATE(Uygulama3!A3," ",Uygulama3!B3)</f>
        <v>Cemre Gün</v>
      </c>
      <c r="E3">
        <f>Uygulama1!B3</f>
        <v>30</v>
      </c>
    </row>
    <row r="4" spans="1:5" x14ac:dyDescent="0.2">
      <c r="A4" t="str">
        <f>Uygulama7!D4</f>
        <v>FUNDA KURT</v>
      </c>
      <c r="C4" t="str">
        <f>Uygulama3!A4</f>
        <v>Ali</v>
      </c>
      <c r="D4" t="str">
        <f>CONCATENATE(Uygulama3!A4," ",Uygulama3!B4)</f>
        <v>Ali Yılmaz</v>
      </c>
      <c r="E4">
        <f>Uygulama1!B4</f>
        <v>40</v>
      </c>
    </row>
    <row r="5" spans="1:5" x14ac:dyDescent="0.2">
      <c r="A5" t="str">
        <f>Uygulama7!D5</f>
        <v>ŞÜKRAN PAMUK</v>
      </c>
      <c r="C5" t="str">
        <f>Uygulama3!A5</f>
        <v>Ilgın</v>
      </c>
      <c r="D5" t="str">
        <f>CONCATENATE(Uygulama3!A5," ",Uygulama3!B5)</f>
        <v>Ilgın Akyol</v>
      </c>
      <c r="E5">
        <f>Uygulama1!B5</f>
        <v>50</v>
      </c>
    </row>
    <row r="6" spans="1:5" x14ac:dyDescent="0.2">
      <c r="A6" t="str">
        <f>Uygulama7!D6</f>
        <v>ESMA GÖCEK</v>
      </c>
      <c r="C6" t="str">
        <f>Uygulama3!A6</f>
        <v>Cem</v>
      </c>
      <c r="D6" t="str">
        <f>CONCATENATE(Uygulama3!A6," ",Uygulama3!B6)</f>
        <v>Cem Torun</v>
      </c>
      <c r="E6">
        <f>Uygulama1!B6</f>
        <v>60</v>
      </c>
    </row>
    <row r="7" spans="1:5" x14ac:dyDescent="0.2">
      <c r="A7" t="str">
        <f>Uygulama7!D7</f>
        <v>SİNEM AKÇA</v>
      </c>
      <c r="C7" t="str">
        <f>Uygulama3!A7</f>
        <v>Mert</v>
      </c>
      <c r="D7" t="str">
        <f>CONCATENATE(Uygulama3!A7," ",Uygulama3!B7)</f>
        <v>Mert İyisan</v>
      </c>
      <c r="E7">
        <f>Uygulama1!B7</f>
        <v>25</v>
      </c>
    </row>
    <row r="8" spans="1:5" x14ac:dyDescent="0.2">
      <c r="A8" t="str">
        <f>Uygulama7!D8</f>
        <v>HACER ZORLU</v>
      </c>
      <c r="C8" t="str">
        <f>Uygulama3!A8</f>
        <v>Seda</v>
      </c>
      <c r="D8" t="str">
        <f>CONCATENATE(Uygulama3!A8," ",Uygulama3!B8)</f>
        <v>Seda Porsuk</v>
      </c>
      <c r="E8">
        <f>Uygulama1!B8</f>
        <v>80</v>
      </c>
    </row>
    <row r="9" spans="1:5" x14ac:dyDescent="0.2">
      <c r="A9" t="str">
        <f>Uygulama7!D9</f>
        <v>RAMAZAN KONAK</v>
      </c>
      <c r="C9" t="str">
        <f>Uygulama3!A9</f>
        <v>Aydın</v>
      </c>
      <c r="D9" t="str">
        <f>CONCATENATE(Uygulama3!A9," ",Uygulama3!B9)</f>
        <v>Aydın Arı</v>
      </c>
      <c r="E9">
        <f>Uygulama1!B9</f>
        <v>72</v>
      </c>
    </row>
    <row r="10" spans="1:5" x14ac:dyDescent="0.2">
      <c r="A10" t="str">
        <f>Uygulama7!D10</f>
        <v>GAMZE DAL</v>
      </c>
      <c r="C10" t="str">
        <f>Uygulama3!A10</f>
        <v>Recep</v>
      </c>
      <c r="D10" t="str">
        <f>CONCATENATE(Uygulama3!A10," ",Uygulama3!B10)</f>
        <v>Recep Yemen</v>
      </c>
      <c r="E10">
        <f>Uygulama1!B10</f>
        <v>98</v>
      </c>
    </row>
    <row r="11" spans="1:5" x14ac:dyDescent="0.2">
      <c r="E11">
        <f>Uygulama1!B11</f>
        <v>12</v>
      </c>
    </row>
    <row r="12" spans="1:5" x14ac:dyDescent="0.2">
      <c r="E12">
        <f>Uygulama1!B12</f>
        <v>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70" zoomScaleNormal="70" workbookViewId="0">
      <selection activeCell="Q9" sqref="Q9"/>
    </sheetView>
  </sheetViews>
  <sheetFormatPr defaultRowHeight="12.75" x14ac:dyDescent="0.2"/>
  <cols>
    <col min="1" max="1" width="12.7109375" customWidth="1"/>
    <col min="2" max="2" width="10" customWidth="1"/>
    <col min="3" max="3" width="11.85546875" customWidth="1"/>
    <col min="4" max="4" width="9.7109375" customWidth="1"/>
    <col min="5" max="5" width="11.85546875" customWidth="1"/>
    <col min="6" max="6" width="9.42578125" customWidth="1"/>
    <col min="7" max="7" width="16.140625" customWidth="1"/>
    <col min="9" max="9" width="14.42578125" customWidth="1"/>
    <col min="11" max="11" width="16.7109375" customWidth="1"/>
    <col min="12" max="12" width="50" customWidth="1"/>
    <col min="257" max="257" width="12.7109375" customWidth="1"/>
    <col min="258" max="258" width="10" customWidth="1"/>
    <col min="259" max="259" width="11.85546875" customWidth="1"/>
    <col min="260" max="260" width="9.7109375" customWidth="1"/>
    <col min="261" max="261" width="11.85546875" customWidth="1"/>
    <col min="262" max="262" width="9.42578125" customWidth="1"/>
    <col min="263" max="263" width="16.140625" customWidth="1"/>
    <col min="265" max="265" width="14.42578125" customWidth="1"/>
    <col min="268" max="268" width="24.5703125" customWidth="1"/>
    <col min="513" max="513" width="12.7109375" customWidth="1"/>
    <col min="514" max="514" width="10" customWidth="1"/>
    <col min="515" max="515" width="11.85546875" customWidth="1"/>
    <col min="516" max="516" width="9.7109375" customWidth="1"/>
    <col min="517" max="517" width="11.85546875" customWidth="1"/>
    <col min="518" max="518" width="9.42578125" customWidth="1"/>
    <col min="519" max="519" width="16.140625" customWidth="1"/>
    <col min="521" max="521" width="14.42578125" customWidth="1"/>
    <col min="524" max="524" width="24.5703125" customWidth="1"/>
    <col min="769" max="769" width="12.7109375" customWidth="1"/>
    <col min="770" max="770" width="10" customWidth="1"/>
    <col min="771" max="771" width="11.85546875" customWidth="1"/>
    <col min="772" max="772" width="9.7109375" customWidth="1"/>
    <col min="773" max="773" width="11.85546875" customWidth="1"/>
    <col min="774" max="774" width="9.42578125" customWidth="1"/>
    <col min="775" max="775" width="16.140625" customWidth="1"/>
    <col min="777" max="777" width="14.42578125" customWidth="1"/>
    <col min="780" max="780" width="24.5703125" customWidth="1"/>
    <col min="1025" max="1025" width="12.7109375" customWidth="1"/>
    <col min="1026" max="1026" width="10" customWidth="1"/>
    <col min="1027" max="1027" width="11.85546875" customWidth="1"/>
    <col min="1028" max="1028" width="9.7109375" customWidth="1"/>
    <col min="1029" max="1029" width="11.85546875" customWidth="1"/>
    <col min="1030" max="1030" width="9.42578125" customWidth="1"/>
    <col min="1031" max="1031" width="16.140625" customWidth="1"/>
    <col min="1033" max="1033" width="14.42578125" customWidth="1"/>
    <col min="1036" max="1036" width="24.5703125" customWidth="1"/>
    <col min="1281" max="1281" width="12.7109375" customWidth="1"/>
    <col min="1282" max="1282" width="10" customWidth="1"/>
    <col min="1283" max="1283" width="11.85546875" customWidth="1"/>
    <col min="1284" max="1284" width="9.7109375" customWidth="1"/>
    <col min="1285" max="1285" width="11.85546875" customWidth="1"/>
    <col min="1286" max="1286" width="9.42578125" customWidth="1"/>
    <col min="1287" max="1287" width="16.140625" customWidth="1"/>
    <col min="1289" max="1289" width="14.42578125" customWidth="1"/>
    <col min="1292" max="1292" width="24.5703125" customWidth="1"/>
    <col min="1537" max="1537" width="12.7109375" customWidth="1"/>
    <col min="1538" max="1538" width="10" customWidth="1"/>
    <col min="1539" max="1539" width="11.85546875" customWidth="1"/>
    <col min="1540" max="1540" width="9.7109375" customWidth="1"/>
    <col min="1541" max="1541" width="11.85546875" customWidth="1"/>
    <col min="1542" max="1542" width="9.42578125" customWidth="1"/>
    <col min="1543" max="1543" width="16.140625" customWidth="1"/>
    <col min="1545" max="1545" width="14.42578125" customWidth="1"/>
    <col min="1548" max="1548" width="24.5703125" customWidth="1"/>
    <col min="1793" max="1793" width="12.7109375" customWidth="1"/>
    <col min="1794" max="1794" width="10" customWidth="1"/>
    <col min="1795" max="1795" width="11.85546875" customWidth="1"/>
    <col min="1796" max="1796" width="9.7109375" customWidth="1"/>
    <col min="1797" max="1797" width="11.85546875" customWidth="1"/>
    <col min="1798" max="1798" width="9.42578125" customWidth="1"/>
    <col min="1799" max="1799" width="16.140625" customWidth="1"/>
    <col min="1801" max="1801" width="14.42578125" customWidth="1"/>
    <col min="1804" max="1804" width="24.5703125" customWidth="1"/>
    <col min="2049" max="2049" width="12.7109375" customWidth="1"/>
    <col min="2050" max="2050" width="10" customWidth="1"/>
    <col min="2051" max="2051" width="11.85546875" customWidth="1"/>
    <col min="2052" max="2052" width="9.7109375" customWidth="1"/>
    <col min="2053" max="2053" width="11.85546875" customWidth="1"/>
    <col min="2054" max="2054" width="9.42578125" customWidth="1"/>
    <col min="2055" max="2055" width="16.140625" customWidth="1"/>
    <col min="2057" max="2057" width="14.42578125" customWidth="1"/>
    <col min="2060" max="2060" width="24.5703125" customWidth="1"/>
    <col min="2305" max="2305" width="12.7109375" customWidth="1"/>
    <col min="2306" max="2306" width="10" customWidth="1"/>
    <col min="2307" max="2307" width="11.85546875" customWidth="1"/>
    <col min="2308" max="2308" width="9.7109375" customWidth="1"/>
    <col min="2309" max="2309" width="11.85546875" customWidth="1"/>
    <col min="2310" max="2310" width="9.42578125" customWidth="1"/>
    <col min="2311" max="2311" width="16.140625" customWidth="1"/>
    <col min="2313" max="2313" width="14.42578125" customWidth="1"/>
    <col min="2316" max="2316" width="24.5703125" customWidth="1"/>
    <col min="2561" max="2561" width="12.7109375" customWidth="1"/>
    <col min="2562" max="2562" width="10" customWidth="1"/>
    <col min="2563" max="2563" width="11.85546875" customWidth="1"/>
    <col min="2564" max="2564" width="9.7109375" customWidth="1"/>
    <col min="2565" max="2565" width="11.85546875" customWidth="1"/>
    <col min="2566" max="2566" width="9.42578125" customWidth="1"/>
    <col min="2567" max="2567" width="16.140625" customWidth="1"/>
    <col min="2569" max="2569" width="14.42578125" customWidth="1"/>
    <col min="2572" max="2572" width="24.5703125" customWidth="1"/>
    <col min="2817" max="2817" width="12.7109375" customWidth="1"/>
    <col min="2818" max="2818" width="10" customWidth="1"/>
    <col min="2819" max="2819" width="11.85546875" customWidth="1"/>
    <col min="2820" max="2820" width="9.7109375" customWidth="1"/>
    <col min="2821" max="2821" width="11.85546875" customWidth="1"/>
    <col min="2822" max="2822" width="9.42578125" customWidth="1"/>
    <col min="2823" max="2823" width="16.140625" customWidth="1"/>
    <col min="2825" max="2825" width="14.42578125" customWidth="1"/>
    <col min="2828" max="2828" width="24.5703125" customWidth="1"/>
    <col min="3073" max="3073" width="12.7109375" customWidth="1"/>
    <col min="3074" max="3074" width="10" customWidth="1"/>
    <col min="3075" max="3075" width="11.85546875" customWidth="1"/>
    <col min="3076" max="3076" width="9.7109375" customWidth="1"/>
    <col min="3077" max="3077" width="11.85546875" customWidth="1"/>
    <col min="3078" max="3078" width="9.42578125" customWidth="1"/>
    <col min="3079" max="3079" width="16.140625" customWidth="1"/>
    <col min="3081" max="3081" width="14.42578125" customWidth="1"/>
    <col min="3084" max="3084" width="24.5703125" customWidth="1"/>
    <col min="3329" max="3329" width="12.7109375" customWidth="1"/>
    <col min="3330" max="3330" width="10" customWidth="1"/>
    <col min="3331" max="3331" width="11.85546875" customWidth="1"/>
    <col min="3332" max="3332" width="9.7109375" customWidth="1"/>
    <col min="3333" max="3333" width="11.85546875" customWidth="1"/>
    <col min="3334" max="3334" width="9.42578125" customWidth="1"/>
    <col min="3335" max="3335" width="16.140625" customWidth="1"/>
    <col min="3337" max="3337" width="14.42578125" customWidth="1"/>
    <col min="3340" max="3340" width="24.5703125" customWidth="1"/>
    <col min="3585" max="3585" width="12.7109375" customWidth="1"/>
    <col min="3586" max="3586" width="10" customWidth="1"/>
    <col min="3587" max="3587" width="11.85546875" customWidth="1"/>
    <col min="3588" max="3588" width="9.7109375" customWidth="1"/>
    <col min="3589" max="3589" width="11.85546875" customWidth="1"/>
    <col min="3590" max="3590" width="9.42578125" customWidth="1"/>
    <col min="3591" max="3591" width="16.140625" customWidth="1"/>
    <col min="3593" max="3593" width="14.42578125" customWidth="1"/>
    <col min="3596" max="3596" width="24.5703125" customWidth="1"/>
    <col min="3841" max="3841" width="12.7109375" customWidth="1"/>
    <col min="3842" max="3842" width="10" customWidth="1"/>
    <col min="3843" max="3843" width="11.85546875" customWidth="1"/>
    <col min="3844" max="3844" width="9.7109375" customWidth="1"/>
    <col min="3845" max="3845" width="11.85546875" customWidth="1"/>
    <col min="3846" max="3846" width="9.42578125" customWidth="1"/>
    <col min="3847" max="3847" width="16.140625" customWidth="1"/>
    <col min="3849" max="3849" width="14.42578125" customWidth="1"/>
    <col min="3852" max="3852" width="24.5703125" customWidth="1"/>
    <col min="4097" max="4097" width="12.7109375" customWidth="1"/>
    <col min="4098" max="4098" width="10" customWidth="1"/>
    <col min="4099" max="4099" width="11.85546875" customWidth="1"/>
    <col min="4100" max="4100" width="9.7109375" customWidth="1"/>
    <col min="4101" max="4101" width="11.85546875" customWidth="1"/>
    <col min="4102" max="4102" width="9.42578125" customWidth="1"/>
    <col min="4103" max="4103" width="16.140625" customWidth="1"/>
    <col min="4105" max="4105" width="14.42578125" customWidth="1"/>
    <col min="4108" max="4108" width="24.5703125" customWidth="1"/>
    <col min="4353" max="4353" width="12.7109375" customWidth="1"/>
    <col min="4354" max="4354" width="10" customWidth="1"/>
    <col min="4355" max="4355" width="11.85546875" customWidth="1"/>
    <col min="4356" max="4356" width="9.7109375" customWidth="1"/>
    <col min="4357" max="4357" width="11.85546875" customWidth="1"/>
    <col min="4358" max="4358" width="9.42578125" customWidth="1"/>
    <col min="4359" max="4359" width="16.140625" customWidth="1"/>
    <col min="4361" max="4361" width="14.42578125" customWidth="1"/>
    <col min="4364" max="4364" width="24.5703125" customWidth="1"/>
    <col min="4609" max="4609" width="12.7109375" customWidth="1"/>
    <col min="4610" max="4610" width="10" customWidth="1"/>
    <col min="4611" max="4611" width="11.85546875" customWidth="1"/>
    <col min="4612" max="4612" width="9.7109375" customWidth="1"/>
    <col min="4613" max="4613" width="11.85546875" customWidth="1"/>
    <col min="4614" max="4614" width="9.42578125" customWidth="1"/>
    <col min="4615" max="4615" width="16.140625" customWidth="1"/>
    <col min="4617" max="4617" width="14.42578125" customWidth="1"/>
    <col min="4620" max="4620" width="24.5703125" customWidth="1"/>
    <col min="4865" max="4865" width="12.7109375" customWidth="1"/>
    <col min="4866" max="4866" width="10" customWidth="1"/>
    <col min="4867" max="4867" width="11.85546875" customWidth="1"/>
    <col min="4868" max="4868" width="9.7109375" customWidth="1"/>
    <col min="4869" max="4869" width="11.85546875" customWidth="1"/>
    <col min="4870" max="4870" width="9.42578125" customWidth="1"/>
    <col min="4871" max="4871" width="16.140625" customWidth="1"/>
    <col min="4873" max="4873" width="14.42578125" customWidth="1"/>
    <col min="4876" max="4876" width="24.5703125" customWidth="1"/>
    <col min="5121" max="5121" width="12.7109375" customWidth="1"/>
    <col min="5122" max="5122" width="10" customWidth="1"/>
    <col min="5123" max="5123" width="11.85546875" customWidth="1"/>
    <col min="5124" max="5124" width="9.7109375" customWidth="1"/>
    <col min="5125" max="5125" width="11.85546875" customWidth="1"/>
    <col min="5126" max="5126" width="9.42578125" customWidth="1"/>
    <col min="5127" max="5127" width="16.140625" customWidth="1"/>
    <col min="5129" max="5129" width="14.42578125" customWidth="1"/>
    <col min="5132" max="5132" width="24.5703125" customWidth="1"/>
    <col min="5377" max="5377" width="12.7109375" customWidth="1"/>
    <col min="5378" max="5378" width="10" customWidth="1"/>
    <col min="5379" max="5379" width="11.85546875" customWidth="1"/>
    <col min="5380" max="5380" width="9.7109375" customWidth="1"/>
    <col min="5381" max="5381" width="11.85546875" customWidth="1"/>
    <col min="5382" max="5382" width="9.42578125" customWidth="1"/>
    <col min="5383" max="5383" width="16.140625" customWidth="1"/>
    <col min="5385" max="5385" width="14.42578125" customWidth="1"/>
    <col min="5388" max="5388" width="24.5703125" customWidth="1"/>
    <col min="5633" max="5633" width="12.7109375" customWidth="1"/>
    <col min="5634" max="5634" width="10" customWidth="1"/>
    <col min="5635" max="5635" width="11.85546875" customWidth="1"/>
    <col min="5636" max="5636" width="9.7109375" customWidth="1"/>
    <col min="5637" max="5637" width="11.85546875" customWidth="1"/>
    <col min="5638" max="5638" width="9.42578125" customWidth="1"/>
    <col min="5639" max="5639" width="16.140625" customWidth="1"/>
    <col min="5641" max="5641" width="14.42578125" customWidth="1"/>
    <col min="5644" max="5644" width="24.5703125" customWidth="1"/>
    <col min="5889" max="5889" width="12.7109375" customWidth="1"/>
    <col min="5890" max="5890" width="10" customWidth="1"/>
    <col min="5891" max="5891" width="11.85546875" customWidth="1"/>
    <col min="5892" max="5892" width="9.7109375" customWidth="1"/>
    <col min="5893" max="5893" width="11.85546875" customWidth="1"/>
    <col min="5894" max="5894" width="9.42578125" customWidth="1"/>
    <col min="5895" max="5895" width="16.140625" customWidth="1"/>
    <col min="5897" max="5897" width="14.42578125" customWidth="1"/>
    <col min="5900" max="5900" width="24.5703125" customWidth="1"/>
    <col min="6145" max="6145" width="12.7109375" customWidth="1"/>
    <col min="6146" max="6146" width="10" customWidth="1"/>
    <col min="6147" max="6147" width="11.85546875" customWidth="1"/>
    <col min="6148" max="6148" width="9.7109375" customWidth="1"/>
    <col min="6149" max="6149" width="11.85546875" customWidth="1"/>
    <col min="6150" max="6150" width="9.42578125" customWidth="1"/>
    <col min="6151" max="6151" width="16.140625" customWidth="1"/>
    <col min="6153" max="6153" width="14.42578125" customWidth="1"/>
    <col min="6156" max="6156" width="24.5703125" customWidth="1"/>
    <col min="6401" max="6401" width="12.7109375" customWidth="1"/>
    <col min="6402" max="6402" width="10" customWidth="1"/>
    <col min="6403" max="6403" width="11.85546875" customWidth="1"/>
    <col min="6404" max="6404" width="9.7109375" customWidth="1"/>
    <col min="6405" max="6405" width="11.85546875" customWidth="1"/>
    <col min="6406" max="6406" width="9.42578125" customWidth="1"/>
    <col min="6407" max="6407" width="16.140625" customWidth="1"/>
    <col min="6409" max="6409" width="14.42578125" customWidth="1"/>
    <col min="6412" max="6412" width="24.5703125" customWidth="1"/>
    <col min="6657" max="6657" width="12.7109375" customWidth="1"/>
    <col min="6658" max="6658" width="10" customWidth="1"/>
    <col min="6659" max="6659" width="11.85546875" customWidth="1"/>
    <col min="6660" max="6660" width="9.7109375" customWidth="1"/>
    <col min="6661" max="6661" width="11.85546875" customWidth="1"/>
    <col min="6662" max="6662" width="9.42578125" customWidth="1"/>
    <col min="6663" max="6663" width="16.140625" customWidth="1"/>
    <col min="6665" max="6665" width="14.42578125" customWidth="1"/>
    <col min="6668" max="6668" width="24.5703125" customWidth="1"/>
    <col min="6913" max="6913" width="12.7109375" customWidth="1"/>
    <col min="6914" max="6914" width="10" customWidth="1"/>
    <col min="6915" max="6915" width="11.85546875" customWidth="1"/>
    <col min="6916" max="6916" width="9.7109375" customWidth="1"/>
    <col min="6917" max="6917" width="11.85546875" customWidth="1"/>
    <col min="6918" max="6918" width="9.42578125" customWidth="1"/>
    <col min="6919" max="6919" width="16.140625" customWidth="1"/>
    <col min="6921" max="6921" width="14.42578125" customWidth="1"/>
    <col min="6924" max="6924" width="24.5703125" customWidth="1"/>
    <col min="7169" max="7169" width="12.7109375" customWidth="1"/>
    <col min="7170" max="7170" width="10" customWidth="1"/>
    <col min="7171" max="7171" width="11.85546875" customWidth="1"/>
    <col min="7172" max="7172" width="9.7109375" customWidth="1"/>
    <col min="7173" max="7173" width="11.85546875" customWidth="1"/>
    <col min="7174" max="7174" width="9.42578125" customWidth="1"/>
    <col min="7175" max="7175" width="16.140625" customWidth="1"/>
    <col min="7177" max="7177" width="14.42578125" customWidth="1"/>
    <col min="7180" max="7180" width="24.5703125" customWidth="1"/>
    <col min="7425" max="7425" width="12.7109375" customWidth="1"/>
    <col min="7426" max="7426" width="10" customWidth="1"/>
    <col min="7427" max="7427" width="11.85546875" customWidth="1"/>
    <col min="7428" max="7428" width="9.7109375" customWidth="1"/>
    <col min="7429" max="7429" width="11.85546875" customWidth="1"/>
    <col min="7430" max="7430" width="9.42578125" customWidth="1"/>
    <col min="7431" max="7431" width="16.140625" customWidth="1"/>
    <col min="7433" max="7433" width="14.42578125" customWidth="1"/>
    <col min="7436" max="7436" width="24.5703125" customWidth="1"/>
    <col min="7681" max="7681" width="12.7109375" customWidth="1"/>
    <col min="7682" max="7682" width="10" customWidth="1"/>
    <col min="7683" max="7683" width="11.85546875" customWidth="1"/>
    <col min="7684" max="7684" width="9.7109375" customWidth="1"/>
    <col min="7685" max="7685" width="11.85546875" customWidth="1"/>
    <col min="7686" max="7686" width="9.42578125" customWidth="1"/>
    <col min="7687" max="7687" width="16.140625" customWidth="1"/>
    <col min="7689" max="7689" width="14.42578125" customWidth="1"/>
    <col min="7692" max="7692" width="24.5703125" customWidth="1"/>
    <col min="7937" max="7937" width="12.7109375" customWidth="1"/>
    <col min="7938" max="7938" width="10" customWidth="1"/>
    <col min="7939" max="7939" width="11.85546875" customWidth="1"/>
    <col min="7940" max="7940" width="9.7109375" customWidth="1"/>
    <col min="7941" max="7941" width="11.85546875" customWidth="1"/>
    <col min="7942" max="7942" width="9.42578125" customWidth="1"/>
    <col min="7943" max="7943" width="16.140625" customWidth="1"/>
    <col min="7945" max="7945" width="14.42578125" customWidth="1"/>
    <col min="7948" max="7948" width="24.5703125" customWidth="1"/>
    <col min="8193" max="8193" width="12.7109375" customWidth="1"/>
    <col min="8194" max="8194" width="10" customWidth="1"/>
    <col min="8195" max="8195" width="11.85546875" customWidth="1"/>
    <col min="8196" max="8196" width="9.7109375" customWidth="1"/>
    <col min="8197" max="8197" width="11.85546875" customWidth="1"/>
    <col min="8198" max="8198" width="9.42578125" customWidth="1"/>
    <col min="8199" max="8199" width="16.140625" customWidth="1"/>
    <col min="8201" max="8201" width="14.42578125" customWidth="1"/>
    <col min="8204" max="8204" width="24.5703125" customWidth="1"/>
    <col min="8449" max="8449" width="12.7109375" customWidth="1"/>
    <col min="8450" max="8450" width="10" customWidth="1"/>
    <col min="8451" max="8451" width="11.85546875" customWidth="1"/>
    <col min="8452" max="8452" width="9.7109375" customWidth="1"/>
    <col min="8453" max="8453" width="11.85546875" customWidth="1"/>
    <col min="8454" max="8454" width="9.42578125" customWidth="1"/>
    <col min="8455" max="8455" width="16.140625" customWidth="1"/>
    <col min="8457" max="8457" width="14.42578125" customWidth="1"/>
    <col min="8460" max="8460" width="24.5703125" customWidth="1"/>
    <col min="8705" max="8705" width="12.7109375" customWidth="1"/>
    <col min="8706" max="8706" width="10" customWidth="1"/>
    <col min="8707" max="8707" width="11.85546875" customWidth="1"/>
    <col min="8708" max="8708" width="9.7109375" customWidth="1"/>
    <col min="8709" max="8709" width="11.85546875" customWidth="1"/>
    <col min="8710" max="8710" width="9.42578125" customWidth="1"/>
    <col min="8711" max="8711" width="16.140625" customWidth="1"/>
    <col min="8713" max="8713" width="14.42578125" customWidth="1"/>
    <col min="8716" max="8716" width="24.5703125" customWidth="1"/>
    <col min="8961" max="8961" width="12.7109375" customWidth="1"/>
    <col min="8962" max="8962" width="10" customWidth="1"/>
    <col min="8963" max="8963" width="11.85546875" customWidth="1"/>
    <col min="8964" max="8964" width="9.7109375" customWidth="1"/>
    <col min="8965" max="8965" width="11.85546875" customWidth="1"/>
    <col min="8966" max="8966" width="9.42578125" customWidth="1"/>
    <col min="8967" max="8967" width="16.140625" customWidth="1"/>
    <col min="8969" max="8969" width="14.42578125" customWidth="1"/>
    <col min="8972" max="8972" width="24.5703125" customWidth="1"/>
    <col min="9217" max="9217" width="12.7109375" customWidth="1"/>
    <col min="9218" max="9218" width="10" customWidth="1"/>
    <col min="9219" max="9219" width="11.85546875" customWidth="1"/>
    <col min="9220" max="9220" width="9.7109375" customWidth="1"/>
    <col min="9221" max="9221" width="11.85546875" customWidth="1"/>
    <col min="9222" max="9222" width="9.42578125" customWidth="1"/>
    <col min="9223" max="9223" width="16.140625" customWidth="1"/>
    <col min="9225" max="9225" width="14.42578125" customWidth="1"/>
    <col min="9228" max="9228" width="24.5703125" customWidth="1"/>
    <col min="9473" max="9473" width="12.7109375" customWidth="1"/>
    <col min="9474" max="9474" width="10" customWidth="1"/>
    <col min="9475" max="9475" width="11.85546875" customWidth="1"/>
    <col min="9476" max="9476" width="9.7109375" customWidth="1"/>
    <col min="9477" max="9477" width="11.85546875" customWidth="1"/>
    <col min="9478" max="9478" width="9.42578125" customWidth="1"/>
    <col min="9479" max="9479" width="16.140625" customWidth="1"/>
    <col min="9481" max="9481" width="14.42578125" customWidth="1"/>
    <col min="9484" max="9484" width="24.5703125" customWidth="1"/>
    <col min="9729" max="9729" width="12.7109375" customWidth="1"/>
    <col min="9730" max="9730" width="10" customWidth="1"/>
    <col min="9731" max="9731" width="11.85546875" customWidth="1"/>
    <col min="9732" max="9732" width="9.7109375" customWidth="1"/>
    <col min="9733" max="9733" width="11.85546875" customWidth="1"/>
    <col min="9734" max="9734" width="9.42578125" customWidth="1"/>
    <col min="9735" max="9735" width="16.140625" customWidth="1"/>
    <col min="9737" max="9737" width="14.42578125" customWidth="1"/>
    <col min="9740" max="9740" width="24.5703125" customWidth="1"/>
    <col min="9985" max="9985" width="12.7109375" customWidth="1"/>
    <col min="9986" max="9986" width="10" customWidth="1"/>
    <col min="9987" max="9987" width="11.85546875" customWidth="1"/>
    <col min="9988" max="9988" width="9.7109375" customWidth="1"/>
    <col min="9989" max="9989" width="11.85546875" customWidth="1"/>
    <col min="9990" max="9990" width="9.42578125" customWidth="1"/>
    <col min="9991" max="9991" width="16.140625" customWidth="1"/>
    <col min="9993" max="9993" width="14.42578125" customWidth="1"/>
    <col min="9996" max="9996" width="24.5703125" customWidth="1"/>
    <col min="10241" max="10241" width="12.7109375" customWidth="1"/>
    <col min="10242" max="10242" width="10" customWidth="1"/>
    <col min="10243" max="10243" width="11.85546875" customWidth="1"/>
    <col min="10244" max="10244" width="9.7109375" customWidth="1"/>
    <col min="10245" max="10245" width="11.85546875" customWidth="1"/>
    <col min="10246" max="10246" width="9.42578125" customWidth="1"/>
    <col min="10247" max="10247" width="16.140625" customWidth="1"/>
    <col min="10249" max="10249" width="14.42578125" customWidth="1"/>
    <col min="10252" max="10252" width="24.5703125" customWidth="1"/>
    <col min="10497" max="10497" width="12.7109375" customWidth="1"/>
    <col min="10498" max="10498" width="10" customWidth="1"/>
    <col min="10499" max="10499" width="11.85546875" customWidth="1"/>
    <col min="10500" max="10500" width="9.7109375" customWidth="1"/>
    <col min="10501" max="10501" width="11.85546875" customWidth="1"/>
    <col min="10502" max="10502" width="9.42578125" customWidth="1"/>
    <col min="10503" max="10503" width="16.140625" customWidth="1"/>
    <col min="10505" max="10505" width="14.42578125" customWidth="1"/>
    <col min="10508" max="10508" width="24.5703125" customWidth="1"/>
    <col min="10753" max="10753" width="12.7109375" customWidth="1"/>
    <col min="10754" max="10754" width="10" customWidth="1"/>
    <col min="10755" max="10755" width="11.85546875" customWidth="1"/>
    <col min="10756" max="10756" width="9.7109375" customWidth="1"/>
    <col min="10757" max="10757" width="11.85546875" customWidth="1"/>
    <col min="10758" max="10758" width="9.42578125" customWidth="1"/>
    <col min="10759" max="10759" width="16.140625" customWidth="1"/>
    <col min="10761" max="10761" width="14.42578125" customWidth="1"/>
    <col min="10764" max="10764" width="24.5703125" customWidth="1"/>
    <col min="11009" max="11009" width="12.7109375" customWidth="1"/>
    <col min="11010" max="11010" width="10" customWidth="1"/>
    <col min="11011" max="11011" width="11.85546875" customWidth="1"/>
    <col min="11012" max="11012" width="9.7109375" customWidth="1"/>
    <col min="11013" max="11013" width="11.85546875" customWidth="1"/>
    <col min="11014" max="11014" width="9.42578125" customWidth="1"/>
    <col min="11015" max="11015" width="16.140625" customWidth="1"/>
    <col min="11017" max="11017" width="14.42578125" customWidth="1"/>
    <col min="11020" max="11020" width="24.5703125" customWidth="1"/>
    <col min="11265" max="11265" width="12.7109375" customWidth="1"/>
    <col min="11266" max="11266" width="10" customWidth="1"/>
    <col min="11267" max="11267" width="11.85546875" customWidth="1"/>
    <col min="11268" max="11268" width="9.7109375" customWidth="1"/>
    <col min="11269" max="11269" width="11.85546875" customWidth="1"/>
    <col min="11270" max="11270" width="9.42578125" customWidth="1"/>
    <col min="11271" max="11271" width="16.140625" customWidth="1"/>
    <col min="11273" max="11273" width="14.42578125" customWidth="1"/>
    <col min="11276" max="11276" width="24.5703125" customWidth="1"/>
    <col min="11521" max="11521" width="12.7109375" customWidth="1"/>
    <col min="11522" max="11522" width="10" customWidth="1"/>
    <col min="11523" max="11523" width="11.85546875" customWidth="1"/>
    <col min="11524" max="11524" width="9.7109375" customWidth="1"/>
    <col min="11525" max="11525" width="11.85546875" customWidth="1"/>
    <col min="11526" max="11526" width="9.42578125" customWidth="1"/>
    <col min="11527" max="11527" width="16.140625" customWidth="1"/>
    <col min="11529" max="11529" width="14.42578125" customWidth="1"/>
    <col min="11532" max="11532" width="24.5703125" customWidth="1"/>
    <col min="11777" max="11777" width="12.7109375" customWidth="1"/>
    <col min="11778" max="11778" width="10" customWidth="1"/>
    <col min="11779" max="11779" width="11.85546875" customWidth="1"/>
    <col min="11780" max="11780" width="9.7109375" customWidth="1"/>
    <col min="11781" max="11781" width="11.85546875" customWidth="1"/>
    <col min="11782" max="11782" width="9.42578125" customWidth="1"/>
    <col min="11783" max="11783" width="16.140625" customWidth="1"/>
    <col min="11785" max="11785" width="14.42578125" customWidth="1"/>
    <col min="11788" max="11788" width="24.5703125" customWidth="1"/>
    <col min="12033" max="12033" width="12.7109375" customWidth="1"/>
    <col min="12034" max="12034" width="10" customWidth="1"/>
    <col min="12035" max="12035" width="11.85546875" customWidth="1"/>
    <col min="12036" max="12036" width="9.7109375" customWidth="1"/>
    <col min="12037" max="12037" width="11.85546875" customWidth="1"/>
    <col min="12038" max="12038" width="9.42578125" customWidth="1"/>
    <col min="12039" max="12039" width="16.140625" customWidth="1"/>
    <col min="12041" max="12041" width="14.42578125" customWidth="1"/>
    <col min="12044" max="12044" width="24.5703125" customWidth="1"/>
    <col min="12289" max="12289" width="12.7109375" customWidth="1"/>
    <col min="12290" max="12290" width="10" customWidth="1"/>
    <col min="12291" max="12291" width="11.85546875" customWidth="1"/>
    <col min="12292" max="12292" width="9.7109375" customWidth="1"/>
    <col min="12293" max="12293" width="11.85546875" customWidth="1"/>
    <col min="12294" max="12294" width="9.42578125" customWidth="1"/>
    <col min="12295" max="12295" width="16.140625" customWidth="1"/>
    <col min="12297" max="12297" width="14.42578125" customWidth="1"/>
    <col min="12300" max="12300" width="24.5703125" customWidth="1"/>
    <col min="12545" max="12545" width="12.7109375" customWidth="1"/>
    <col min="12546" max="12546" width="10" customWidth="1"/>
    <col min="12547" max="12547" width="11.85546875" customWidth="1"/>
    <col min="12548" max="12548" width="9.7109375" customWidth="1"/>
    <col min="12549" max="12549" width="11.85546875" customWidth="1"/>
    <col min="12550" max="12550" width="9.42578125" customWidth="1"/>
    <col min="12551" max="12551" width="16.140625" customWidth="1"/>
    <col min="12553" max="12553" width="14.42578125" customWidth="1"/>
    <col min="12556" max="12556" width="24.5703125" customWidth="1"/>
    <col min="12801" max="12801" width="12.7109375" customWidth="1"/>
    <col min="12802" max="12802" width="10" customWidth="1"/>
    <col min="12803" max="12803" width="11.85546875" customWidth="1"/>
    <col min="12804" max="12804" width="9.7109375" customWidth="1"/>
    <col min="12805" max="12805" width="11.85546875" customWidth="1"/>
    <col min="12806" max="12806" width="9.42578125" customWidth="1"/>
    <col min="12807" max="12807" width="16.140625" customWidth="1"/>
    <col min="12809" max="12809" width="14.42578125" customWidth="1"/>
    <col min="12812" max="12812" width="24.5703125" customWidth="1"/>
    <col min="13057" max="13057" width="12.7109375" customWidth="1"/>
    <col min="13058" max="13058" width="10" customWidth="1"/>
    <col min="13059" max="13059" width="11.85546875" customWidth="1"/>
    <col min="13060" max="13060" width="9.7109375" customWidth="1"/>
    <col min="13061" max="13061" width="11.85546875" customWidth="1"/>
    <col min="13062" max="13062" width="9.42578125" customWidth="1"/>
    <col min="13063" max="13063" width="16.140625" customWidth="1"/>
    <col min="13065" max="13065" width="14.42578125" customWidth="1"/>
    <col min="13068" max="13068" width="24.5703125" customWidth="1"/>
    <col min="13313" max="13313" width="12.7109375" customWidth="1"/>
    <col min="13314" max="13314" width="10" customWidth="1"/>
    <col min="13315" max="13315" width="11.85546875" customWidth="1"/>
    <col min="13316" max="13316" width="9.7109375" customWidth="1"/>
    <col min="13317" max="13317" width="11.85546875" customWidth="1"/>
    <col min="13318" max="13318" width="9.42578125" customWidth="1"/>
    <col min="13319" max="13319" width="16.140625" customWidth="1"/>
    <col min="13321" max="13321" width="14.42578125" customWidth="1"/>
    <col min="13324" max="13324" width="24.5703125" customWidth="1"/>
    <col min="13569" max="13569" width="12.7109375" customWidth="1"/>
    <col min="13570" max="13570" width="10" customWidth="1"/>
    <col min="13571" max="13571" width="11.85546875" customWidth="1"/>
    <col min="13572" max="13572" width="9.7109375" customWidth="1"/>
    <col min="13573" max="13573" width="11.85546875" customWidth="1"/>
    <col min="13574" max="13574" width="9.42578125" customWidth="1"/>
    <col min="13575" max="13575" width="16.140625" customWidth="1"/>
    <col min="13577" max="13577" width="14.42578125" customWidth="1"/>
    <col min="13580" max="13580" width="24.5703125" customWidth="1"/>
    <col min="13825" max="13825" width="12.7109375" customWidth="1"/>
    <col min="13826" max="13826" width="10" customWidth="1"/>
    <col min="13827" max="13827" width="11.85546875" customWidth="1"/>
    <col min="13828" max="13828" width="9.7109375" customWidth="1"/>
    <col min="13829" max="13829" width="11.85546875" customWidth="1"/>
    <col min="13830" max="13830" width="9.42578125" customWidth="1"/>
    <col min="13831" max="13831" width="16.140625" customWidth="1"/>
    <col min="13833" max="13833" width="14.42578125" customWidth="1"/>
    <col min="13836" max="13836" width="24.5703125" customWidth="1"/>
    <col min="14081" max="14081" width="12.7109375" customWidth="1"/>
    <col min="14082" max="14082" width="10" customWidth="1"/>
    <col min="14083" max="14083" width="11.85546875" customWidth="1"/>
    <col min="14084" max="14084" width="9.7109375" customWidth="1"/>
    <col min="14085" max="14085" width="11.85546875" customWidth="1"/>
    <col min="14086" max="14086" width="9.42578125" customWidth="1"/>
    <col min="14087" max="14087" width="16.140625" customWidth="1"/>
    <col min="14089" max="14089" width="14.42578125" customWidth="1"/>
    <col min="14092" max="14092" width="24.5703125" customWidth="1"/>
    <col min="14337" max="14337" width="12.7109375" customWidth="1"/>
    <col min="14338" max="14338" width="10" customWidth="1"/>
    <col min="14339" max="14339" width="11.85546875" customWidth="1"/>
    <col min="14340" max="14340" width="9.7109375" customWidth="1"/>
    <col min="14341" max="14341" width="11.85546875" customWidth="1"/>
    <col min="14342" max="14342" width="9.42578125" customWidth="1"/>
    <col min="14343" max="14343" width="16.140625" customWidth="1"/>
    <col min="14345" max="14345" width="14.42578125" customWidth="1"/>
    <col min="14348" max="14348" width="24.5703125" customWidth="1"/>
    <col min="14593" max="14593" width="12.7109375" customWidth="1"/>
    <col min="14594" max="14594" width="10" customWidth="1"/>
    <col min="14595" max="14595" width="11.85546875" customWidth="1"/>
    <col min="14596" max="14596" width="9.7109375" customWidth="1"/>
    <col min="14597" max="14597" width="11.85546875" customWidth="1"/>
    <col min="14598" max="14598" width="9.42578125" customWidth="1"/>
    <col min="14599" max="14599" width="16.140625" customWidth="1"/>
    <col min="14601" max="14601" width="14.42578125" customWidth="1"/>
    <col min="14604" max="14604" width="24.5703125" customWidth="1"/>
    <col min="14849" max="14849" width="12.7109375" customWidth="1"/>
    <col min="14850" max="14850" width="10" customWidth="1"/>
    <col min="14851" max="14851" width="11.85546875" customWidth="1"/>
    <col min="14852" max="14852" width="9.7109375" customWidth="1"/>
    <col min="14853" max="14853" width="11.85546875" customWidth="1"/>
    <col min="14854" max="14854" width="9.42578125" customWidth="1"/>
    <col min="14855" max="14855" width="16.140625" customWidth="1"/>
    <col min="14857" max="14857" width="14.42578125" customWidth="1"/>
    <col min="14860" max="14860" width="24.5703125" customWidth="1"/>
    <col min="15105" max="15105" width="12.7109375" customWidth="1"/>
    <col min="15106" max="15106" width="10" customWidth="1"/>
    <col min="15107" max="15107" width="11.85546875" customWidth="1"/>
    <col min="15108" max="15108" width="9.7109375" customWidth="1"/>
    <col min="15109" max="15109" width="11.85546875" customWidth="1"/>
    <col min="15110" max="15110" width="9.42578125" customWidth="1"/>
    <col min="15111" max="15111" width="16.140625" customWidth="1"/>
    <col min="15113" max="15113" width="14.42578125" customWidth="1"/>
    <col min="15116" max="15116" width="24.5703125" customWidth="1"/>
    <col min="15361" max="15361" width="12.7109375" customWidth="1"/>
    <col min="15362" max="15362" width="10" customWidth="1"/>
    <col min="15363" max="15363" width="11.85546875" customWidth="1"/>
    <col min="15364" max="15364" width="9.7109375" customWidth="1"/>
    <col min="15365" max="15365" width="11.85546875" customWidth="1"/>
    <col min="15366" max="15366" width="9.42578125" customWidth="1"/>
    <col min="15367" max="15367" width="16.140625" customWidth="1"/>
    <col min="15369" max="15369" width="14.42578125" customWidth="1"/>
    <col min="15372" max="15372" width="24.5703125" customWidth="1"/>
    <col min="15617" max="15617" width="12.7109375" customWidth="1"/>
    <col min="15618" max="15618" width="10" customWidth="1"/>
    <col min="15619" max="15619" width="11.85546875" customWidth="1"/>
    <col min="15620" max="15620" width="9.7109375" customWidth="1"/>
    <col min="15621" max="15621" width="11.85546875" customWidth="1"/>
    <col min="15622" max="15622" width="9.42578125" customWidth="1"/>
    <col min="15623" max="15623" width="16.140625" customWidth="1"/>
    <col min="15625" max="15625" width="14.42578125" customWidth="1"/>
    <col min="15628" max="15628" width="24.5703125" customWidth="1"/>
    <col min="15873" max="15873" width="12.7109375" customWidth="1"/>
    <col min="15874" max="15874" width="10" customWidth="1"/>
    <col min="15875" max="15875" width="11.85546875" customWidth="1"/>
    <col min="15876" max="15876" width="9.7109375" customWidth="1"/>
    <col min="15877" max="15877" width="11.85546875" customWidth="1"/>
    <col min="15878" max="15878" width="9.42578125" customWidth="1"/>
    <col min="15879" max="15879" width="16.140625" customWidth="1"/>
    <col min="15881" max="15881" width="14.42578125" customWidth="1"/>
    <col min="15884" max="15884" width="24.5703125" customWidth="1"/>
    <col min="16129" max="16129" width="12.7109375" customWidth="1"/>
    <col min="16130" max="16130" width="10" customWidth="1"/>
    <col min="16131" max="16131" width="11.85546875" customWidth="1"/>
    <col min="16132" max="16132" width="9.7109375" customWidth="1"/>
    <col min="16133" max="16133" width="11.85546875" customWidth="1"/>
    <col min="16134" max="16134" width="9.42578125" customWidth="1"/>
    <col min="16135" max="16135" width="16.140625" customWidth="1"/>
    <col min="16137" max="16137" width="14.42578125" customWidth="1"/>
    <col min="16140" max="16140" width="24.5703125" customWidth="1"/>
  </cols>
  <sheetData>
    <row r="1" spans="1:13" ht="18.75" thickTop="1" thickBot="1" x14ac:dyDescent="0.35">
      <c r="A1" s="47" t="s">
        <v>132</v>
      </c>
      <c r="B1" s="47" t="s">
        <v>133</v>
      </c>
      <c r="C1" s="47" t="s">
        <v>134</v>
      </c>
      <c r="D1" s="47" t="s">
        <v>135</v>
      </c>
      <c r="E1" s="47" t="s">
        <v>136</v>
      </c>
      <c r="F1" s="47" t="s">
        <v>137</v>
      </c>
      <c r="G1" s="47" t="s">
        <v>138</v>
      </c>
      <c r="I1" s="48" t="s">
        <v>139</v>
      </c>
      <c r="J1" s="48"/>
      <c r="K1" s="49"/>
      <c r="L1" s="50"/>
      <c r="M1" s="31"/>
    </row>
    <row r="2" spans="1:13" ht="16.5" thickTop="1" thickBot="1" x14ac:dyDescent="0.3">
      <c r="A2" s="51" t="s">
        <v>140</v>
      </c>
      <c r="B2" s="52" t="s">
        <v>141</v>
      </c>
      <c r="C2" s="52" t="s">
        <v>142</v>
      </c>
      <c r="D2" s="52">
        <v>155</v>
      </c>
      <c r="E2" s="52">
        <v>55</v>
      </c>
      <c r="F2" s="52">
        <v>9</v>
      </c>
      <c r="G2" s="53">
        <v>43268</v>
      </c>
      <c r="I2" s="54" t="s">
        <v>143</v>
      </c>
      <c r="J2" s="55"/>
      <c r="K2" s="55"/>
      <c r="L2" s="56"/>
      <c r="M2" s="31"/>
    </row>
    <row r="3" spans="1:13" ht="16.5" thickTop="1" thickBot="1" x14ac:dyDescent="0.3">
      <c r="A3" s="51" t="s">
        <v>144</v>
      </c>
      <c r="B3" s="52" t="s">
        <v>145</v>
      </c>
      <c r="C3" s="52" t="s">
        <v>146</v>
      </c>
      <c r="D3" s="52">
        <v>162</v>
      </c>
      <c r="E3" s="52">
        <v>52</v>
      </c>
      <c r="F3" s="52">
        <v>10</v>
      </c>
      <c r="G3" s="53">
        <v>42510</v>
      </c>
      <c r="I3" s="57" t="s">
        <v>147</v>
      </c>
      <c r="J3" s="57"/>
      <c r="K3" s="58"/>
      <c r="L3" s="56"/>
      <c r="M3" s="31"/>
    </row>
    <row r="4" spans="1:13" ht="16.5" thickTop="1" thickBot="1" x14ac:dyDescent="0.3">
      <c r="A4" s="51" t="s">
        <v>148</v>
      </c>
      <c r="B4" s="52" t="s">
        <v>141</v>
      </c>
      <c r="C4" s="52" t="s">
        <v>142</v>
      </c>
      <c r="D4" s="52">
        <v>158</v>
      </c>
      <c r="E4" s="52">
        <v>48</v>
      </c>
      <c r="F4" s="52">
        <v>11</v>
      </c>
      <c r="G4" s="53">
        <v>42951</v>
      </c>
      <c r="I4" s="59" t="s">
        <v>149</v>
      </c>
      <c r="J4" s="59"/>
      <c r="K4" s="54"/>
      <c r="L4" s="56"/>
      <c r="M4" s="31"/>
    </row>
    <row r="5" spans="1:13" ht="16.5" thickTop="1" thickBot="1" x14ac:dyDescent="0.3">
      <c r="A5" s="51" t="s">
        <v>150</v>
      </c>
      <c r="B5" s="52" t="s">
        <v>141</v>
      </c>
      <c r="C5" s="52" t="s">
        <v>151</v>
      </c>
      <c r="D5" s="52">
        <v>170</v>
      </c>
      <c r="E5" s="52">
        <v>58</v>
      </c>
      <c r="F5" s="52">
        <v>9</v>
      </c>
      <c r="G5" s="53">
        <v>43175</v>
      </c>
      <c r="I5" s="59" t="s">
        <v>152</v>
      </c>
      <c r="J5" s="59"/>
      <c r="K5" s="54"/>
      <c r="L5" s="56"/>
      <c r="M5" s="31"/>
    </row>
    <row r="6" spans="1:13" ht="16.5" thickTop="1" thickBot="1" x14ac:dyDescent="0.3">
      <c r="A6" s="51" t="s">
        <v>153</v>
      </c>
      <c r="B6" s="52" t="s">
        <v>145</v>
      </c>
      <c r="C6" s="52" t="s">
        <v>154</v>
      </c>
      <c r="D6" s="52">
        <v>150</v>
      </c>
      <c r="E6" s="52">
        <v>61</v>
      </c>
      <c r="F6" s="52">
        <v>13</v>
      </c>
      <c r="G6" s="53">
        <v>43221</v>
      </c>
      <c r="I6" s="59" t="s">
        <v>155</v>
      </c>
      <c r="J6" s="59"/>
      <c r="K6" s="59"/>
      <c r="L6" s="59"/>
      <c r="M6" s="31"/>
    </row>
    <row r="7" spans="1:13" ht="16.5" thickTop="1" thickBot="1" x14ac:dyDescent="0.3">
      <c r="A7" s="51" t="s">
        <v>156</v>
      </c>
      <c r="B7" s="52" t="s">
        <v>141</v>
      </c>
      <c r="C7" s="52" t="s">
        <v>142</v>
      </c>
      <c r="D7" s="52">
        <v>164</v>
      </c>
      <c r="E7" s="52">
        <v>51</v>
      </c>
      <c r="F7" s="52">
        <v>12</v>
      </c>
      <c r="G7" s="53">
        <v>42947</v>
      </c>
      <c r="I7" s="59" t="s">
        <v>157</v>
      </c>
      <c r="J7" s="59"/>
      <c r="K7" s="54"/>
      <c r="L7" s="56"/>
      <c r="M7" s="31"/>
    </row>
    <row r="8" spans="1:13" ht="16.5" thickTop="1" thickBot="1" x14ac:dyDescent="0.3">
      <c r="A8" s="51" t="s">
        <v>158</v>
      </c>
      <c r="B8" s="52" t="s">
        <v>145</v>
      </c>
      <c r="C8" s="52" t="s">
        <v>151</v>
      </c>
      <c r="D8" s="52">
        <v>169</v>
      </c>
      <c r="E8" s="52">
        <v>53</v>
      </c>
      <c r="F8" s="52">
        <v>9</v>
      </c>
      <c r="G8" s="53">
        <v>42948</v>
      </c>
      <c r="I8" s="59" t="s">
        <v>159</v>
      </c>
      <c r="J8" s="59"/>
      <c r="K8" s="54"/>
      <c r="L8" s="56"/>
      <c r="M8" s="31"/>
    </row>
    <row r="9" spans="1:13" ht="16.5" thickTop="1" thickBot="1" x14ac:dyDescent="0.3">
      <c r="A9" s="51" t="s">
        <v>160</v>
      </c>
      <c r="B9" s="52" t="s">
        <v>145</v>
      </c>
      <c r="C9" s="52" t="s">
        <v>161</v>
      </c>
      <c r="D9" s="52">
        <v>175</v>
      </c>
      <c r="E9" s="52">
        <v>63</v>
      </c>
      <c r="F9" s="52">
        <v>8</v>
      </c>
      <c r="G9" s="53">
        <v>42988</v>
      </c>
      <c r="I9" s="59" t="s">
        <v>162</v>
      </c>
      <c r="J9" s="59"/>
      <c r="K9" s="59"/>
      <c r="L9" s="59"/>
      <c r="M9" s="31"/>
    </row>
    <row r="10" spans="1:13" ht="16.5" thickTop="1" thickBot="1" x14ac:dyDescent="0.3">
      <c r="A10" s="51" t="s">
        <v>163</v>
      </c>
      <c r="B10" s="52" t="s">
        <v>141</v>
      </c>
      <c r="C10" s="52" t="s">
        <v>142</v>
      </c>
      <c r="D10" s="52">
        <v>148</v>
      </c>
      <c r="E10" s="52">
        <v>45</v>
      </c>
      <c r="F10" s="52">
        <v>14</v>
      </c>
      <c r="G10" s="53">
        <v>43281</v>
      </c>
      <c r="I10" s="59" t="s">
        <v>164</v>
      </c>
      <c r="J10" s="59"/>
      <c r="K10" s="59"/>
      <c r="L10" s="59"/>
      <c r="M10" s="31"/>
    </row>
    <row r="11" spans="1:13" ht="16.5" thickTop="1" thickBot="1" x14ac:dyDescent="0.3">
      <c r="A11" s="51" t="s">
        <v>165</v>
      </c>
      <c r="B11" s="52" t="s">
        <v>141</v>
      </c>
      <c r="C11" s="52" t="s">
        <v>166</v>
      </c>
      <c r="D11" s="52">
        <v>159</v>
      </c>
      <c r="E11" s="52">
        <v>70</v>
      </c>
      <c r="F11" s="52">
        <v>12</v>
      </c>
      <c r="G11" s="53">
        <v>43286</v>
      </c>
      <c r="I11" s="59" t="s">
        <v>167</v>
      </c>
      <c r="J11" s="59"/>
      <c r="K11" s="54"/>
      <c r="L11" s="56"/>
      <c r="M11" s="31"/>
    </row>
    <row r="12" spans="1:13" ht="15.75" thickTop="1" x14ac:dyDescent="0.25">
      <c r="I12" s="59" t="s">
        <v>168</v>
      </c>
      <c r="J12" s="59"/>
      <c r="K12" s="59"/>
      <c r="L12" s="59"/>
      <c r="M12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Uygulama1</vt:lpstr>
      <vt:lpstr>Uygulama2</vt:lpstr>
      <vt:lpstr>Uygulama3</vt:lpstr>
      <vt:lpstr>Uygulama4</vt:lpstr>
      <vt:lpstr>Uygulama5</vt:lpstr>
      <vt:lpstr>Uygulama6</vt:lpstr>
      <vt:lpstr>Uygulama7</vt:lpstr>
      <vt:lpstr>Sayfa2</vt:lpstr>
      <vt:lpstr>Uygulama9</vt:lpstr>
      <vt:lpstr>Filtreleme verileri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betül</dc:creator>
  <cp:lastModifiedBy>betül</cp:lastModifiedBy>
  <dcterms:created xsi:type="dcterms:W3CDTF">2021-05-27T00:00:18Z</dcterms:created>
  <dcterms:modified xsi:type="dcterms:W3CDTF">2025-05-30T13:07:41Z</dcterms:modified>
</cp:coreProperties>
</file>