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8"/>
  <workbookPr defaultThemeVersion="166925"/>
  <mc:AlternateContent xmlns:mc="http://schemas.openxmlformats.org/markup-compatibility/2006">
    <mc:Choice Requires="x15">
      <x15ac:absPath xmlns:x15ac="http://schemas.microsoft.com/office/spreadsheetml/2010/11/ac" url="/Users/sefika/Desktop/"/>
    </mc:Choice>
  </mc:AlternateContent>
  <xr:revisionPtr revIDLastSave="0" documentId="13_ncr:1_{56D43907-B0CC-B740-9FA8-BE9EA2CB101C}" xr6:coauthVersionLast="45" xr6:coauthVersionMax="45" xr10:uidLastSave="{00000000-0000-0000-0000-000000000000}"/>
  <bookViews>
    <workbookView xWindow="320" yWindow="580" windowWidth="28480" windowHeight="16300" xr2:uid="{B69062A2-C199-4445-974F-133538915361}"/>
  </bookViews>
  <sheets>
    <sheet name="Sheet1" sheetId="1" r:id="rId1"/>
    <sheet name="Sayfa1" sheetId="2" r:id="rId2"/>
    <sheet name="Sheet2"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49" i="3" l="1"/>
  <c r="A47" i="3"/>
  <c r="A42" i="3"/>
  <c r="A40" i="3"/>
  <c r="A36" i="3"/>
  <c r="A31" i="3"/>
  <c r="A25" i="3"/>
  <c r="A20" i="3"/>
  <c r="B17" i="3"/>
  <c r="A14" i="3"/>
  <c r="B10" i="3"/>
  <c r="A6" i="3"/>
  <c r="D19" i="2"/>
  <c r="D18" i="2"/>
  <c r="C18" i="2"/>
  <c r="D17" i="2"/>
  <c r="C17" i="2"/>
  <c r="C9" i="2"/>
  <c r="C8" i="2"/>
  <c r="B11" i="1" l="1"/>
  <c r="B9" i="1"/>
  <c r="B7" i="1"/>
  <c r="C7" i="1" s="1"/>
  <c r="B5" i="1"/>
  <c r="B3" i="1"/>
  <c r="B1" i="1"/>
</calcChain>
</file>

<file path=xl/sharedStrings.xml><?xml version="1.0" encoding="utf-8"?>
<sst xmlns="http://schemas.openxmlformats.org/spreadsheetml/2006/main" count="32" uniqueCount="26">
  <si>
    <t xml:space="preserve">You bought a bond five years ago for $935 per bond. The bond is now selling for $980. It also paid $75 in interest per year, which you reinvested in the bond. Calculate the realized rate of return earned on this bond. </t>
  </si>
  <si>
    <t>Refer again to the bond information in Problem 1. You expect to hold the bond for three more years, then sell it for $990. If the bond is expected to continue paying $75 per year over the next three years, what is the expected rate of return on the bond during this period?</t>
  </si>
  <si>
    <t>Johnson Motors’s bonds have 10 years remaining to maturity. Interest is paid annually, the bonds have a $1,000 par value, and the coupon rate is 8 percent. The bonds have a yield to maturity of 9 percent. What is the current market price of these bonds? </t>
  </si>
  <si>
    <t>A 10-year, 12 percent semiannual coupon bond, with a par value of $1,000 sells for $1,100. What is the bond’s yield to maturity?</t>
  </si>
  <si>
    <t>BSW Corporation has a bond issue outstanding with an annual coupon rate of 7 percent paid quarterly and four years remaining until maturity. The par value of the bond is $1,000. Determine the fair present value of the bond if market conditions justify a 14 percent, compounded quarterly, required rate of return.</t>
  </si>
  <si>
    <t>You have just been offered a bond for $863.73. The coupon rate is 8 percent payable annually, and the yield to maturity on new issues with the same degree of risk are 10 percent. You want to know how many more interest payments you will receive, but the party selling the bond cannot remember. If the par value is $1,000, how many interest payments remain? </t>
  </si>
  <si>
    <t>A bond you are evaluating has a 10 percent coupon rate (compounded semiannually), a $1,000 face value, and is 10 years from maturity. (LG 3-4)</t>
  </si>
  <si>
    <t>If the required rate of return on the bond is 6 percent, what is its fair present value?</t>
  </si>
  <si>
    <t>If the required rate of return on the bond is 8 percent, what is its fair present value?</t>
  </si>
  <si>
    <t>What do your answers to parts (a) and (b) say about the relation between required rates of return and fair values of bonds?</t>
  </si>
  <si>
    <t>Calculate the yield to maturity on the following bonds: (LG 3-2)</t>
  </si>
  <si>
    <t>A 9 percent coupon (paid semiannually) bond, with a $1,000 face value and 15 years remaining to maturity. The bond is selling at $985.</t>
  </si>
  <si>
    <t>An 8 percent coupon (paid quarterly) bond, with a $1,000 face value and 10 years remaining to maturity. The bond is selling at $915.</t>
  </si>
  <si>
    <t>An 11 percent coupon (paid annually) bond, with a $1,000 face value and 6 years remaining to maturity. The bond is selling at $1,065.</t>
  </si>
  <si>
    <r>
      <t>A preferred stock you are evaluating is expected to pay a constant dividend of $5 per year each year into the future. The required rate of return, </t>
    </r>
    <r>
      <rPr>
        <i/>
        <sz val="16"/>
        <color theme="1"/>
        <rFont val="Georgia"/>
        <family val="1"/>
      </rPr>
      <t>r</t>
    </r>
    <r>
      <rPr>
        <sz val="16"/>
        <color theme="1"/>
        <rFont val="Georgia"/>
        <family val="1"/>
      </rPr>
      <t>s, on the stock is 12 percent. The fair value (or price) of this stock is calculated as follows:</t>
    </r>
  </si>
  <si>
    <t>r=(Div1/Po)+g</t>
  </si>
  <si>
    <t>D1=D0(1+g)</t>
  </si>
  <si>
    <t>12%=5/Po</t>
  </si>
  <si>
    <r>
      <t>You are evaluating J.P. Morgan Chase (JPM) stock. The stock paid a dividend at the end of last year of $3.50. Dividends have grown at a constant rate of 2 percent per year over the last 20 years, and this constant growth rate is expected to continue into the future. The </t>
    </r>
    <r>
      <rPr>
        <sz val="17"/>
        <color theme="1"/>
        <rFont val="Times New Roman"/>
        <family val="1"/>
      </rPr>
      <t>Page 70</t>
    </r>
    <r>
      <rPr>
        <sz val="19"/>
        <color theme="1"/>
        <rFont val="Georgia"/>
        <family val="1"/>
      </rPr>
      <t>required rate of return (</t>
    </r>
    <r>
      <rPr>
        <i/>
        <sz val="19"/>
        <color theme="1"/>
        <rFont val="Georgia"/>
        <family val="1"/>
      </rPr>
      <t>r</t>
    </r>
    <r>
      <rPr>
        <sz val="15"/>
        <color theme="1"/>
        <rFont val="Georgia"/>
        <family val="1"/>
      </rPr>
      <t>s</t>
    </r>
    <r>
      <rPr>
        <sz val="19"/>
        <color theme="1"/>
        <rFont val="Georgia"/>
        <family val="1"/>
      </rPr>
      <t>) on the stock is 10 percent. The fair present value (or price) of JPM stock is calculated as follows:</t>
    </r>
  </si>
  <si>
    <t>P0=Div1/r-g</t>
  </si>
  <si>
    <t>You are evaluating Bank of America (BOA) stock. The stock paid a dividend at the end of last year of $4.80. Dividends have grown at a constant rate of 1.75 percent per year over the last 15 years, and this constant growth rate is expected to continue into the future. The stock is currently selling at a price of $52 per share. The expected rate of return on BOA stock is calculated as follows:</t>
  </si>
  <si>
    <t>Calculate the fair present value on a stock that pays $5 in dividends per year (with no growth) and has a required rate of return of 10 percent.</t>
  </si>
  <si>
    <t>A preferred stock from Duquesne Light Company (DQUPRA) pays $2.10 in annual dividends. If the required rate of return on the preferred stock is 5.4 percent, what is the fair present value of the stock? </t>
  </si>
  <si>
    <t>A preferred stock from Hecla Mining Co. (HLPRB) pays $3.50 in annual dividends. If the required rate of return on the preferred stock is 6.8 percent, what is the fair present value of the stock?</t>
  </si>
  <si>
    <t>Financial analysts forecast Safeco Corp. (SAF) growth for the future to be 10 percent. Safeco’s recent dividend was $1.20. What is the fair present value of Safeco stock if the required rate of return is 12 percent?</t>
  </si>
  <si>
    <r>
      <t>Financial analysts forecast L Brands (LB) growth for the future to be 12.5 percent. LB’s most recent dividend was </t>
    </r>
    <r>
      <rPr>
        <sz val="17"/>
        <color theme="1"/>
        <rFont val="Times New Roman"/>
        <family val="1"/>
      </rPr>
      <t>Page 91</t>
    </r>
    <r>
      <rPr>
        <sz val="19"/>
        <color theme="1"/>
        <rFont val="Georgia"/>
        <family val="1"/>
      </rPr>
      <t>$0.60. What is the fair present value of L Brands’s stock if the required rate of return is 14.5 percent?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</si>
</sst>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17" x14ac:knownFonts="1">
    <font>
      <sz val="12"/>
      <color theme="1"/>
      <name val="Calibri"/>
      <family val="2"/>
      <scheme val="minor"/>
    </font>
    <font>
      <sz val="12"/>
      <color theme="1"/>
      <name val="Calibri"/>
      <family val="2"/>
      <scheme val="minor"/>
    </font>
    <font>
      <sz val="12"/>
      <color theme="1"/>
      <name val="Georgia"/>
      <family val="1"/>
    </font>
    <font>
      <u/>
      <sz val="12"/>
      <color theme="10"/>
      <name val="Calibri"/>
      <family val="2"/>
      <scheme val="minor"/>
    </font>
    <font>
      <sz val="19"/>
      <color theme="1"/>
      <name val="Georgia"/>
      <family val="1"/>
    </font>
    <font>
      <u/>
      <sz val="20"/>
      <color theme="1"/>
      <name val="Calibri"/>
      <family val="2"/>
      <scheme val="minor"/>
    </font>
    <font>
      <sz val="20"/>
      <color theme="1"/>
      <name val="Calibri"/>
      <family val="2"/>
      <scheme val="minor"/>
    </font>
    <font>
      <u/>
      <sz val="12"/>
      <color theme="1"/>
      <name val="Calibri"/>
      <family val="2"/>
      <scheme val="minor"/>
    </font>
    <font>
      <i/>
      <sz val="19"/>
      <color theme="1"/>
      <name val="Georgia"/>
      <family val="1"/>
    </font>
    <font>
      <sz val="15"/>
      <color theme="1"/>
      <name val="Georgia"/>
      <family val="1"/>
    </font>
    <font>
      <sz val="16"/>
      <color theme="1"/>
      <name val="Georgia"/>
      <family val="1"/>
    </font>
    <font>
      <i/>
      <sz val="16"/>
      <color theme="1"/>
      <name val="Georgia"/>
      <family val="1"/>
    </font>
    <font>
      <sz val="16"/>
      <color theme="1"/>
      <name val="Calibri"/>
      <family val="2"/>
      <scheme val="minor"/>
    </font>
    <font>
      <sz val="18"/>
      <color theme="1"/>
      <name val="Calibri (Body)"/>
    </font>
    <font>
      <sz val="17"/>
      <color theme="1"/>
      <name val="Times New Roman"/>
      <family val="1"/>
    </font>
    <font>
      <b/>
      <sz val="16"/>
      <color theme="1"/>
      <name val="Calibri"/>
      <family val="2"/>
      <scheme val="minor"/>
    </font>
    <font>
      <sz val="18"/>
      <color theme="1"/>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0" fontId="3" fillId="0" borderId="0" applyNumberFormat="0" applyFill="0" applyBorder="0" applyAlignment="0" applyProtection="0"/>
  </cellStyleXfs>
  <cellXfs count="27">
    <xf numFmtId="0" fontId="0" fillId="0" borderId="0" xfId="0"/>
    <xf numFmtId="0" fontId="0" fillId="0" borderId="0" xfId="0" applyAlignment="1">
      <alignment wrapText="1"/>
    </xf>
    <xf numFmtId="10" fontId="0" fillId="0" borderId="0" xfId="0" applyNumberFormat="1"/>
    <xf numFmtId="0" fontId="2" fillId="0" borderId="0" xfId="0" applyFont="1" applyAlignment="1">
      <alignment wrapText="1"/>
    </xf>
    <xf numFmtId="0" fontId="0" fillId="0" borderId="0" xfId="0" applyFont="1" applyAlignment="1">
      <alignment wrapText="1"/>
    </xf>
    <xf numFmtId="10" fontId="0" fillId="0" borderId="0" xfId="0" applyNumberFormat="1" applyFont="1" applyAlignment="1">
      <alignment wrapText="1"/>
    </xf>
    <xf numFmtId="8" fontId="0" fillId="0" borderId="0" xfId="0" applyNumberFormat="1" applyFont="1" applyAlignment="1">
      <alignment wrapText="1"/>
    </xf>
    <xf numFmtId="10" fontId="0" fillId="0" borderId="0" xfId="1" applyNumberFormat="1" applyFont="1" applyAlignment="1">
      <alignment wrapText="1"/>
    </xf>
    <xf numFmtId="9" fontId="0" fillId="0" borderId="0" xfId="1" applyNumberFormat="1" applyFont="1"/>
    <xf numFmtId="0" fontId="0" fillId="0" borderId="0" xfId="0" applyFont="1"/>
    <xf numFmtId="0" fontId="4" fillId="0" borderId="0" xfId="0" applyFont="1"/>
    <xf numFmtId="0" fontId="5" fillId="0" borderId="0" xfId="2" applyFont="1"/>
    <xf numFmtId="0" fontId="6" fillId="0" borderId="0" xfId="0" applyFont="1"/>
    <xf numFmtId="8" fontId="0" fillId="0" borderId="0" xfId="0" applyNumberFormat="1" applyFont="1"/>
    <xf numFmtId="0" fontId="7" fillId="0" borderId="0" xfId="2" applyFont="1"/>
    <xf numFmtId="10" fontId="0" fillId="0" borderId="0" xfId="0" applyNumberFormat="1" applyFont="1"/>
    <xf numFmtId="10" fontId="0" fillId="0" borderId="0" xfId="1" applyNumberFormat="1" applyFont="1"/>
    <xf numFmtId="0" fontId="10" fillId="0" borderId="0" xfId="0" applyFont="1" applyAlignment="1">
      <alignment wrapText="1"/>
    </xf>
    <xf numFmtId="0" fontId="12" fillId="0" borderId="0" xfId="0" applyFont="1" applyAlignment="1">
      <alignment wrapText="1"/>
    </xf>
    <xf numFmtId="0" fontId="13" fillId="0" borderId="0" xfId="0" applyFont="1"/>
    <xf numFmtId="0" fontId="0" fillId="0" borderId="0" xfId="0" applyAlignment="1">
      <alignment horizontal="left"/>
    </xf>
    <xf numFmtId="0" fontId="4" fillId="0" borderId="0" xfId="0" applyFont="1" applyAlignment="1">
      <alignment wrapText="1"/>
    </xf>
    <xf numFmtId="0" fontId="15" fillId="0" borderId="0" xfId="0" applyFont="1"/>
    <xf numFmtId="10" fontId="0" fillId="0" borderId="0" xfId="1" applyNumberFormat="1" applyFont="1" applyAlignment="1">
      <alignment horizontal="left"/>
    </xf>
    <xf numFmtId="0" fontId="16" fillId="0" borderId="0" xfId="0" applyFont="1" applyAlignment="1">
      <alignment wrapText="1"/>
    </xf>
    <xf numFmtId="0" fontId="15" fillId="0" borderId="0" xfId="0" applyFont="1" applyAlignment="1">
      <alignment horizontal="left"/>
    </xf>
    <xf numFmtId="0" fontId="12" fillId="0" borderId="0" xfId="0" applyFont="1" applyAlignment="1">
      <alignment horizontal="left"/>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hyperlink" Target="https://html1-cluster-e.mheducation.com/smartbook2/data/154851/highlighted_epubmhe/OPS/s9ml/chapter03/reader_4.xhtml" TargetMode="External"/><Relationship Id="rId1" Type="http://schemas.openxmlformats.org/officeDocument/2006/relationships/hyperlink" Target="https://html1-cluster-e.mheducation.com/smartbook2/data/154851/highlighted_epubmhe/OPS/s9ml/chapter03/reader_6.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440EF-D4EF-6044-83ED-11057774E6A1}">
  <dimension ref="A1:C11"/>
  <sheetViews>
    <sheetView tabSelected="1" zoomScale="170" zoomScaleNormal="170" workbookViewId="0">
      <selection activeCell="A7" sqref="A7"/>
    </sheetView>
  </sheetViews>
  <sheetFormatPr baseColWidth="10" defaultRowHeight="16" x14ac:dyDescent="0.2"/>
  <cols>
    <col min="1" max="1" width="66.5" customWidth="1"/>
    <col min="3" max="3" width="11.6640625" bestFit="1" customWidth="1"/>
  </cols>
  <sheetData>
    <row r="1" spans="1:3" ht="51" x14ac:dyDescent="0.2">
      <c r="A1" s="1" t="s">
        <v>0</v>
      </c>
      <c r="B1" s="2">
        <f>RATE(5,75,-935,980)</f>
        <v>8.8283342201240234E-2</v>
      </c>
    </row>
    <row r="3" spans="1:3" s="4" customFormat="1" ht="68" x14ac:dyDescent="0.2">
      <c r="A3" s="3" t="s">
        <v>1</v>
      </c>
      <c r="B3" s="5">
        <f>RATE(3,75,-980,990)</f>
        <v>7.9674806524736838E-2</v>
      </c>
    </row>
    <row r="5" spans="1:3" s="4" customFormat="1" ht="68" x14ac:dyDescent="0.2">
      <c r="A5" s="3" t="s">
        <v>2</v>
      </c>
      <c r="B5" s="6">
        <f>PV(9%,10,80,1000)</f>
        <v>-935.8234229884099</v>
      </c>
    </row>
    <row r="7" spans="1:3" s="4" customFormat="1" ht="34" x14ac:dyDescent="0.2">
      <c r="A7" s="3" t="s">
        <v>3</v>
      </c>
      <c r="B7" s="5">
        <f>RATE(10*2,60,-1100,1000)</f>
        <v>5.1849430644220595E-2</v>
      </c>
      <c r="C7" s="7">
        <f>B7*2</f>
        <v>0.10369886128844119</v>
      </c>
    </row>
    <row r="9" spans="1:3" s="4" customFormat="1" ht="85" x14ac:dyDescent="0.2">
      <c r="A9" s="3" t="s">
        <v>4</v>
      </c>
      <c r="B9" s="6">
        <f>PV(14%/4,4*4,70/4,1000)</f>
        <v>-788.35295585739379</v>
      </c>
    </row>
    <row r="11" spans="1:3" ht="102" x14ac:dyDescent="0.2">
      <c r="A11" s="3" t="s">
        <v>5</v>
      </c>
      <c r="B11" s="8">
        <f>NPER(10%,80,-863.73,1000)</f>
        <v>11.999368373554749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5BEC38-BF03-074B-859F-3FFBDB11015F}">
  <dimension ref="A2:D19"/>
  <sheetViews>
    <sheetView workbookViewId="0">
      <selection activeCell="F25" sqref="F25"/>
    </sheetView>
  </sheetViews>
  <sheetFormatPr baseColWidth="10" defaultRowHeight="16" x14ac:dyDescent="0.2"/>
  <cols>
    <col min="1" max="16384" width="10.83203125" style="9"/>
  </cols>
  <sheetData>
    <row r="2" spans="1:3" s="12" customFormat="1" ht="26" x14ac:dyDescent="0.3">
      <c r="A2" s="11" t="s">
        <v>6</v>
      </c>
    </row>
    <row r="3" spans="1:3" ht="24" x14ac:dyDescent="0.25">
      <c r="A3" s="10" t="s">
        <v>7</v>
      </c>
    </row>
    <row r="4" spans="1:3" ht="24" x14ac:dyDescent="0.25">
      <c r="A4" s="10" t="s">
        <v>8</v>
      </c>
    </row>
    <row r="5" spans="1:3" ht="24" x14ac:dyDescent="0.25">
      <c r="A5" s="10" t="s">
        <v>9</v>
      </c>
    </row>
    <row r="8" spans="1:3" x14ac:dyDescent="0.2">
      <c r="C8" s="13">
        <f>PV(6%/2,10*2,100/2,1000)</f>
        <v>-1297.5494972091101</v>
      </c>
    </row>
    <row r="9" spans="1:3" x14ac:dyDescent="0.2">
      <c r="C9" s="13">
        <f>PV(8%/2,10*2,100/2,1000)</f>
        <v>-1135.9032634496771</v>
      </c>
    </row>
    <row r="11" spans="1:3" x14ac:dyDescent="0.2">
      <c r="A11" s="14" t="s">
        <v>10</v>
      </c>
    </row>
    <row r="12" spans="1:3" ht="24" x14ac:dyDescent="0.25">
      <c r="A12" s="10" t="s">
        <v>11</v>
      </c>
    </row>
    <row r="13" spans="1:3" ht="24" x14ac:dyDescent="0.25">
      <c r="A13" s="10" t="s">
        <v>12</v>
      </c>
    </row>
    <row r="14" spans="1:3" ht="24" x14ac:dyDescent="0.25">
      <c r="A14" s="10" t="s">
        <v>13</v>
      </c>
    </row>
    <row r="17" spans="3:4" x14ac:dyDescent="0.2">
      <c r="C17" s="15">
        <f>RATE(15*2,90/2,-985,1000)</f>
        <v>4.5930985119961368E-2</v>
      </c>
      <c r="D17" s="16">
        <f>C17*2</f>
        <v>9.1861970239922736E-2</v>
      </c>
    </row>
    <row r="18" spans="3:4" x14ac:dyDescent="0.2">
      <c r="C18" s="15">
        <f>RATE(10*4,80/4,-915,1000)</f>
        <v>2.3289253222278553E-2</v>
      </c>
      <c r="D18" s="16">
        <f>C18*4</f>
        <v>9.315701288911421E-2</v>
      </c>
    </row>
    <row r="19" spans="3:4" x14ac:dyDescent="0.2">
      <c r="D19" s="15">
        <f>RATE(6,110,-1065,1000)</f>
        <v>9.5281306180834344E-2</v>
      </c>
    </row>
  </sheetData>
  <hyperlinks>
    <hyperlink ref="A2" r:id="rId1" location="data-uuid-f1114bc3a827477fa387a2968908eae9" display="https://html1-cluster-e.mheducation.com/smartbook2/data/154851/highlighted_epubmhe/OPS/s9ml/chapter03/reader_6.xhtml - data-uuid-f1114bc3a827477fa387a2968908eae9" xr:uid="{E24122E3-BEE4-FF44-A0AC-60E53F445058}"/>
    <hyperlink ref="A11" r:id="rId2" location="data-uuid-0683e475d3814af489ee1f4665a33a30" display="https://html1-cluster-e.mheducation.com/smartbook2/data/154851/highlighted_epubmhe/OPS/s9ml/chapter03/reader_4.xhtml - data-uuid-0683e475d3814af489ee1f4665a33a30" xr:uid="{36B3321C-E31C-5449-A89D-C55F9377D472}"/>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31F1D-561A-F14E-B336-6C0E86995547}">
  <dimension ref="A2:B49"/>
  <sheetViews>
    <sheetView workbookViewId="0">
      <selection activeCell="A49" sqref="A49"/>
    </sheetView>
  </sheetViews>
  <sheetFormatPr baseColWidth="10" defaultRowHeight="16" x14ac:dyDescent="0.2"/>
  <cols>
    <col min="1" max="1" width="107.83203125" customWidth="1"/>
    <col min="2" max="2" width="25.5" customWidth="1"/>
  </cols>
  <sheetData>
    <row r="2" spans="1:2" s="18" customFormat="1" ht="93" customHeight="1" x14ac:dyDescent="0.25">
      <c r="A2" s="17" t="s">
        <v>14</v>
      </c>
    </row>
    <row r="4" spans="1:2" ht="24" x14ac:dyDescent="0.3">
      <c r="A4" s="19" t="s">
        <v>15</v>
      </c>
      <c r="B4" t="s">
        <v>16</v>
      </c>
    </row>
    <row r="5" spans="1:2" x14ac:dyDescent="0.2">
      <c r="A5" t="s">
        <v>17</v>
      </c>
    </row>
    <row r="6" spans="1:2" x14ac:dyDescent="0.2">
      <c r="A6" s="20">
        <f>5/12%</f>
        <v>41.666666666666671</v>
      </c>
    </row>
    <row r="10" spans="1:2" s="4" customFormat="1" ht="150" x14ac:dyDescent="0.25">
      <c r="A10" s="21" t="s">
        <v>18</v>
      </c>
      <c r="B10" s="4">
        <f>3.5*(1+2%)</f>
        <v>3.5700000000000003</v>
      </c>
    </row>
    <row r="13" spans="1:2" s="22" customFormat="1" ht="21" x14ac:dyDescent="0.25">
      <c r="A13" s="22" t="s">
        <v>19</v>
      </c>
    </row>
    <row r="14" spans="1:2" x14ac:dyDescent="0.2">
      <c r="A14" s="20">
        <f>B10/(10%-2%)</f>
        <v>44.625</v>
      </c>
    </row>
    <row r="17" spans="1:2" ht="96" customHeight="1" x14ac:dyDescent="0.25">
      <c r="A17" s="18" t="s">
        <v>20</v>
      </c>
      <c r="B17">
        <f>4.8*(1+1.75%)</f>
        <v>4.8840000000000003</v>
      </c>
    </row>
    <row r="19" spans="1:2" ht="24" x14ac:dyDescent="0.3">
      <c r="A19" s="19" t="s">
        <v>15</v>
      </c>
    </row>
    <row r="20" spans="1:2" x14ac:dyDescent="0.2">
      <c r="A20" s="23">
        <f>(B17/52)+1.75%</f>
        <v>0.11142307692307693</v>
      </c>
    </row>
    <row r="22" spans="1:2" s="4" customFormat="1" ht="50" x14ac:dyDescent="0.25">
      <c r="A22" s="21" t="s">
        <v>21</v>
      </c>
    </row>
    <row r="24" spans="1:2" ht="21" x14ac:dyDescent="0.25">
      <c r="A24" s="22" t="s">
        <v>19</v>
      </c>
    </row>
    <row r="25" spans="1:2" x14ac:dyDescent="0.2">
      <c r="A25" s="20">
        <f>5/10%</f>
        <v>50</v>
      </c>
    </row>
    <row r="28" spans="1:2" s="4" customFormat="1" ht="75" x14ac:dyDescent="0.25">
      <c r="A28" s="21" t="s">
        <v>22</v>
      </c>
    </row>
    <row r="30" spans="1:2" ht="21" x14ac:dyDescent="0.25">
      <c r="A30" s="22" t="s">
        <v>19</v>
      </c>
    </row>
    <row r="31" spans="1:2" x14ac:dyDescent="0.2">
      <c r="A31" s="20">
        <f>2.1/5.4%</f>
        <v>38.888888888888886</v>
      </c>
    </row>
    <row r="33" spans="1:1" ht="75" x14ac:dyDescent="0.3">
      <c r="A33" s="24" t="s">
        <v>23</v>
      </c>
    </row>
    <row r="35" spans="1:1" ht="21" x14ac:dyDescent="0.25">
      <c r="A35" s="22" t="s">
        <v>19</v>
      </c>
    </row>
    <row r="36" spans="1:1" ht="21" x14ac:dyDescent="0.25">
      <c r="A36" s="25">
        <f>3.5/6.8%</f>
        <v>51.470588235294116</v>
      </c>
    </row>
    <row r="38" spans="1:1" s="4" customFormat="1" ht="75" x14ac:dyDescent="0.25">
      <c r="A38" s="21" t="s">
        <v>24</v>
      </c>
    </row>
    <row r="40" spans="1:1" x14ac:dyDescent="0.2">
      <c r="A40" s="20">
        <f>1.2*(1+10%)</f>
        <v>1.32</v>
      </c>
    </row>
    <row r="41" spans="1:1" ht="21" x14ac:dyDescent="0.25">
      <c r="A41" s="22" t="s">
        <v>19</v>
      </c>
    </row>
    <row r="42" spans="1:1" ht="22" customHeight="1" x14ac:dyDescent="0.25">
      <c r="A42" s="26">
        <f>A40/(12%-10%)</f>
        <v>66.000000000000043</v>
      </c>
    </row>
    <row r="45" spans="1:1" s="4" customFormat="1" ht="100" x14ac:dyDescent="0.25">
      <c r="A45" s="21" t="s">
        <v>25</v>
      </c>
    </row>
    <row r="47" spans="1:1" x14ac:dyDescent="0.2">
      <c r="A47" s="20">
        <f>0.6*(1+12.5%)</f>
        <v>0.67499999999999993</v>
      </c>
    </row>
    <row r="48" spans="1:1" ht="21" x14ac:dyDescent="0.25">
      <c r="A48" s="22" t="s">
        <v>19</v>
      </c>
    </row>
    <row r="49" spans="1:1" x14ac:dyDescent="0.2">
      <c r="A49" s="20">
        <f>A47/(14.5%-12.5%)</f>
        <v>33.750000000000014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Sayfa1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Sefika Nilay  Onatça</dc:creator>
  <cp:lastModifiedBy>Sefika Nilay  Onatça</cp:lastModifiedBy>
  <dcterms:created xsi:type="dcterms:W3CDTF">2020-12-07T11:51:22Z</dcterms:created>
  <dcterms:modified xsi:type="dcterms:W3CDTF">2020-12-26T19:18:13Z</dcterms:modified>
</cp:coreProperties>
</file>